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300" windowWidth="12795" windowHeight="12825" activeTab="1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O10" i="3" l="1"/>
  <c r="N10" i="3"/>
  <c r="O9" i="3"/>
  <c r="N9" i="3"/>
  <c r="M9" i="3"/>
  <c r="L9" i="3"/>
  <c r="O8" i="3"/>
  <c r="N8" i="3"/>
  <c r="M8" i="3"/>
  <c r="L8" i="3"/>
  <c r="U30" i="2" l="1"/>
  <c r="U29" i="2"/>
  <c r="U27" i="2"/>
  <c r="U25" i="2"/>
  <c r="U24" i="2"/>
  <c r="S30" i="2"/>
  <c r="S29" i="2"/>
  <c r="S27" i="2"/>
  <c r="S25" i="2"/>
  <c r="S24" i="2"/>
  <c r="Q30" i="2"/>
  <c r="Q29" i="2"/>
  <c r="Q27" i="2"/>
  <c r="Q25" i="2"/>
  <c r="Q24" i="2"/>
  <c r="O30" i="2"/>
  <c r="O29" i="2"/>
  <c r="O27" i="2"/>
  <c r="O25" i="2"/>
  <c r="O24" i="2"/>
  <c r="M32" i="2"/>
  <c r="M30" i="2"/>
  <c r="M29" i="2"/>
  <c r="M27" i="2"/>
  <c r="M25" i="2"/>
  <c r="M24" i="2"/>
  <c r="I25" i="2" l="1"/>
  <c r="I24" i="2" s="1"/>
  <c r="I9" i="2" s="1"/>
  <c r="I13" i="2" s="1"/>
  <c r="I29" i="2"/>
  <c r="I27" i="2"/>
  <c r="I28" i="2"/>
  <c r="E37" i="2" l="1"/>
  <c r="G33" i="2"/>
  <c r="E31" i="2"/>
  <c r="E24" i="2" s="1"/>
  <c r="R30" i="2"/>
  <c r="P30" i="2"/>
  <c r="N30" i="2"/>
  <c r="J30" i="2"/>
  <c r="G30" i="2"/>
  <c r="F30" i="2"/>
  <c r="D30" i="2"/>
  <c r="R29" i="2"/>
  <c r="P29" i="2"/>
  <c r="N29" i="2"/>
  <c r="L29" i="2"/>
  <c r="J29" i="2"/>
  <c r="G29" i="2"/>
  <c r="F29" i="2"/>
  <c r="D29" i="2"/>
  <c r="R28" i="2"/>
  <c r="P28" i="2"/>
  <c r="N28" i="2"/>
  <c r="L28" i="2"/>
  <c r="J28" i="2"/>
  <c r="G28" i="2"/>
  <c r="F28" i="2"/>
  <c r="D28" i="2"/>
  <c r="R27" i="2"/>
  <c r="P27" i="2"/>
  <c r="N27" i="2"/>
  <c r="L27" i="2"/>
  <c r="J27" i="2"/>
  <c r="G27" i="2"/>
  <c r="F27" i="2"/>
  <c r="D27" i="2"/>
  <c r="R25" i="2"/>
  <c r="P25" i="2"/>
  <c r="N25" i="2"/>
  <c r="L25" i="2"/>
  <c r="L24" i="2" s="1"/>
  <c r="L8" i="2" s="1"/>
  <c r="J25" i="2"/>
  <c r="J24" i="2" s="1"/>
  <c r="J8" i="2" s="1"/>
  <c r="G25" i="2"/>
  <c r="H37" i="2" s="1"/>
  <c r="F25" i="2"/>
  <c r="F24" i="2" s="1"/>
  <c r="D25" i="2"/>
  <c r="D37" i="2" s="1"/>
  <c r="G24" i="2"/>
  <c r="G12" i="2" s="1"/>
  <c r="G8" i="2" s="1"/>
  <c r="F19" i="2"/>
  <c r="H18" i="2"/>
  <c r="E13" i="2"/>
  <c r="F8" i="2"/>
  <c r="D8" i="2"/>
  <c r="R24" i="2" l="1"/>
  <c r="R8" i="2" s="1"/>
  <c r="D24" i="2"/>
  <c r="D9" i="2" s="1"/>
  <c r="D13" i="2" s="1"/>
  <c r="N24" i="2"/>
  <c r="N8" i="2" s="1"/>
  <c r="P24" i="2"/>
  <c r="P8" i="2" s="1"/>
  <c r="F9" i="2"/>
  <c r="F13" i="2" s="1"/>
</calcChain>
</file>

<file path=xl/comments1.xml><?xml version="1.0" encoding="utf-8"?>
<comments xmlns="http://schemas.openxmlformats.org/spreadsheetml/2006/main">
  <authors>
    <author>Svetlana.Petrichenko@nmtport.ru</author>
  </authors>
  <commentList>
    <comment ref="M19" authorId="0">
      <text>
        <r>
          <rPr>
            <b/>
            <sz val="9"/>
            <color indexed="81"/>
            <rFont val="Tahoma"/>
            <family val="2"/>
            <charset val="204"/>
          </rPr>
          <t>Svetlana.Petrichenko@nmtport.ru: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12"/>
            <rFont val="Tahoma"/>
            <family val="2"/>
            <charset val="204"/>
          </rPr>
          <t>пропорционально уменьшено в связи с тем, что общий полезный отпуск утвержден по форме 3.1 (отправлялась в марте 2019), а отпуск в ССО утвержден по форме П.1.30 (подписана в декабре с учетом  факта 2019). Поэтому на всех конечных потребителей цифру пришлось пропорционально изменить</t>
        </r>
      </text>
    </comment>
  </commentList>
</comments>
</file>

<file path=xl/sharedStrings.xml><?xml version="1.0" encoding="utf-8"?>
<sst xmlns="http://schemas.openxmlformats.org/spreadsheetml/2006/main" count="193" uniqueCount="135">
  <si>
    <t>Приложение N 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</si>
  <si>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</si>
  <si>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</si>
  <si>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</si>
  <si>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</si>
  <si>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</si>
  <si>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</si>
  <si>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</si>
  <si>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</si>
  <si>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</si>
  <si>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</si>
  <si>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</si>
  <si>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</si>
  <si>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</si>
  <si>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</si>
  <si>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Приморский край, г.Находка</t>
  </si>
  <si>
    <t>692904, г.Находка, ул. Портовая,22</t>
  </si>
  <si>
    <t>8(4236)619-800</t>
  </si>
  <si>
    <t>Григорьев Владимир Сергеевич</t>
  </si>
  <si>
    <t>ncsp@nmtport.ru</t>
  </si>
  <si>
    <t>Акционерное общество «Находкинский морской торговый порт»</t>
  </si>
  <si>
    <t>АО Находкинский МТП"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</si>
  <si>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</si>
  <si>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</si>
  <si>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</si>
  <si>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</si>
  <si>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</si>
  <si>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</si>
  <si>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</si>
  <si>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</si>
  <si>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</si>
  <si>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</si>
  <si>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</si>
  <si>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</si>
  <si>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</si>
  <si>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</si>
  <si>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</si>
  <si>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</si>
  <si>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</si>
  <si>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</si>
  <si>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</si>
  <si>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</si>
  <si>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</si>
  <si>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</si>
  <si>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</si>
  <si>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</si>
  <si>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</si>
  <si>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</si>
  <si>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</si>
  <si>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</si>
  <si>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</si>
  <si>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</si>
  <si>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</si>
  <si>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</si>
  <si>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</si>
  <si>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</si>
  <si>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</si>
  <si>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</si>
  <si>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</si>
  <si>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</si>
  <si>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</si>
  <si>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</si>
  <si>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1 п/г - 4,71%</t>
  </si>
  <si>
    <t>4,71%,   5,53%</t>
  </si>
  <si>
    <t>2 п/г - 5,53%</t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</si>
  <si>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</si>
  <si>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</si>
  <si>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Энергетический паспорт с программой энергоэффективности – зарегистрирован в Минэнерго за № 86418/Э-030/О/2011</t>
  </si>
  <si>
    <t>Энергетический паспорт с программой энергоэффективности – зарегистрирован в Минэнерго за №10783/Э-068/2016</t>
  </si>
  <si>
    <t>Энергетический паспорт с программой энергоэффективности – зарегистрирован в Минэнерго за №10783/Э-068/2017</t>
  </si>
  <si>
    <t>Энергетический паспорт с программой энергоэффективности – зарегистрирован в Минэнерго за №10783/Э-068/2019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</si>
  <si>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</si>
  <si>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</si>
  <si>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</si>
  <si>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</si>
  <si>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</si>
  <si>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</si>
  <si>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</si>
  <si>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</si>
  <si>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</si>
  <si>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</si>
  <si>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</si>
  <si>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</si>
  <si>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</si>
  <si>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
излишние доходы (расходы) прошлых лет</t>
  </si>
  <si>
    <t>4.3.1.</t>
  </si>
  <si>
    <t>Экономия от снижения технологических потерь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</si>
  <si>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</si>
  <si>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</si>
  <si>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</si>
  <si>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</si>
  <si>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отсутствует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</si>
  <si>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</si>
  <si>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</si>
  <si>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</si>
  <si>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</si>
  <si>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</si>
  <si>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</si>
  <si>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</si>
  <si>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</si>
  <si>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</si>
  <si>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</si>
  <si>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</si>
  <si>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</si>
  <si>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</si>
  <si>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</si>
  <si>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</si>
  <si>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</si>
  <si>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</si>
  <si>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</si>
  <si>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</si>
  <si>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</si>
  <si>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</si>
  <si>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Т.В.Камышеевва</t>
  </si>
  <si>
    <t>N п/п</t>
  </si>
  <si>
    <t xml:space="preserve">Фактические показатели за 2015 год </t>
  </si>
  <si>
    <t xml:space="preserve">Фактические показатели за 2016 год </t>
  </si>
  <si>
    <t>Показатели, утвержденные на 2017 год</t>
  </si>
  <si>
    <t>Предложения на 2018 год</t>
  </si>
  <si>
    <t>1-е полугодие</t>
  </si>
  <si>
    <t>2-е полугодие</t>
  </si>
  <si>
    <t>ставка на содержание сетей</t>
  </si>
  <si>
    <t>руб./МВт в мес.</t>
  </si>
  <si>
    <t>ставка на оплату технологического расхода (потерь)</t>
  </si>
  <si>
    <t>одноставочный тариф</t>
  </si>
  <si>
    <t>Раздел 3. Цены (тарифы) по регулируемым видам деятельности организации</t>
  </si>
  <si>
    <t xml:space="preserve">Начальник СЭ </t>
  </si>
  <si>
    <t>С.А. Костырина</t>
  </si>
  <si>
    <t>Показатели, утвержденные на 2018 год</t>
  </si>
  <si>
    <t>Показатели, утвержденные на 2020 год</t>
  </si>
  <si>
    <t>Показатели, утвержденные на 2021 год</t>
  </si>
  <si>
    <t>Показатели, утвержденные на 2022 год</t>
  </si>
  <si>
    <t>Показатели, утвержденные на 2023 год</t>
  </si>
  <si>
    <t>Показатели, утвержденные на 2024 год</t>
  </si>
  <si>
    <t>руб./МВт.ч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</si>
</sst>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0" xfId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10" fontId="5" fillId="2" borderId="4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1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" fontId="17" fillId="0" borderId="4" xfId="0" applyNumberFormat="1" applyFont="1" applyBorder="1" applyAlignment="1">
      <alignment vertical="center" wrapText="1"/>
    </xf>
    <xf numFmtId="4" fontId="18" fillId="0" borderId="4" xfId="0" applyNumberFormat="1" applyFont="1" applyBorder="1" applyAlignment="1">
      <alignment vertical="center" wrapText="1"/>
    </xf>
    <xf numFmtId="4" fontId="19" fillId="0" borderId="4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20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9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5" fillId="0" borderId="5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/>
    </xf>
    <xf numFmtId="10" fontId="5" fillId="4" borderId="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10" fontId="5" fillId="3" borderId="5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4" fontId="0" fillId="0" borderId="4" xfId="0" applyNumberForma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9" fillId="0" borderId="4" xfId="0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2017/&#1086;&#1090;&#1095;&#1077;&#1090;%20&#1087;&#1086;%20&#1087;&#1088;&#1086;&#1076;&#1072;&#1078;&#1072;&#108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18/&#1041;&#1072;&#1079;&#1072;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20/&#1057;&#1084;&#1077;&#1090;&#1072;%20&#1085;&#1072;%202020%20&#1075;&#1086;&#1076;%20&#1053;&#1072;&#1093;&#1086;&#1076;&#1082;&#1080;&#1085;&#1089;&#1082;&#1080;&#1081;%20&#1052;&#1058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19/&#1041;&#1072;&#1079;&#1072;_2019_&#1101;&#1085;&#109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20/&#1041;&#1072;&#1079;&#1072;_2020_&#1101;&#1085;&#109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17/Baza&#1069;&#1053;&#1061;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AppData/Local/Microsoft/Windows/Temporary%20Internet%20Files/Content.Outlook/SRN5YNBN/&#1056;&#1072;&#1089;&#1095;&#1077;&#1090;%20&#1090;&#1072;&#1088;&#1080;&#1092;&#1072;%20&#1053;&#1072;&#1093;&#1086;&#1076;&#1082;&#1080;&#1085;&#1089;&#1082;&#1080;&#1081;%20&#1052;&#1058;&#1055;%20&#1085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НИТ_02"/>
      <sheetName val="03"/>
      <sheetName val="НИТ_03"/>
      <sheetName val="04"/>
      <sheetName val="НИТ_04"/>
      <sheetName val="05"/>
      <sheetName val="НИТ_05"/>
      <sheetName val="06"/>
      <sheetName val="НИТ_06"/>
      <sheetName val="07"/>
      <sheetName val="НИТ_07"/>
      <sheetName val="08"/>
      <sheetName val="НИТ_08"/>
      <sheetName val="09"/>
      <sheetName val="НИТ_09"/>
      <sheetName val="10"/>
      <sheetName val="НИТ_10"/>
      <sheetName val="11"/>
      <sheetName val="НИТ_11"/>
      <sheetName val="12"/>
      <sheetName val="НИТ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0">
          <cell r="C30">
            <v>5002487.8600000003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. уровень расходов "/>
      <sheetName val="Перечень"/>
      <sheetName val="соц.развитие"/>
      <sheetName val="Факт рэк_2016"/>
      <sheetName val="Оборотно-сальдовая 2016"/>
      <sheetName val="Услуги цехов"/>
      <sheetName val="К на предачу"/>
      <sheetName val="Шевцова"/>
      <sheetName val="Амортизация 1кв"/>
      <sheetName val="3. План передачи2018_П.1.30"/>
      <sheetName val="21. Рем_Оборуд"/>
      <sheetName val="22. Рем_ЗдСооруж"/>
      <sheetName val="23. КИПиА"/>
      <sheetName val="таблица 7"/>
      <sheetName val="прочие"/>
      <sheetName val="Формы"/>
      <sheetName val="1. КапВлож"/>
      <sheetName val="19_Сарех 2017"/>
      <sheetName val="Управленческие расходы"/>
    </sheetNames>
    <sheetDataSet>
      <sheetData sheetId="0"/>
      <sheetData sheetId="1"/>
      <sheetData sheetId="2"/>
      <sheetData sheetId="3">
        <row r="8">
          <cell r="R8">
            <v>4970.7726416246715</v>
          </cell>
          <cell r="U8">
            <v>9267.3761553999884</v>
          </cell>
        </row>
        <row r="9">
          <cell r="R9">
            <v>627.60511728059441</v>
          </cell>
          <cell r="U9">
            <v>632.62277238776255</v>
          </cell>
        </row>
        <row r="11">
          <cell r="R11">
            <v>247.76419089528321</v>
          </cell>
          <cell r="U11">
            <v>2506.3292982072135</v>
          </cell>
        </row>
        <row r="13">
          <cell r="R13">
            <v>3905.2003765783052</v>
          </cell>
          <cell r="U13">
            <v>4154.6185876146774</v>
          </cell>
        </row>
        <row r="43">
          <cell r="R43">
            <v>2601.377693756936</v>
          </cell>
          <cell r="U43">
            <v>3079.8006197962327</v>
          </cell>
        </row>
        <row r="62">
          <cell r="U62">
            <v>2190.7225589736227</v>
          </cell>
        </row>
        <row r="64">
          <cell r="U64">
            <v>14537.899334169844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НВВ 2020 - 2024"/>
    </sheetNames>
    <sheetDataSet>
      <sheetData sheetId="0">
        <row r="6">
          <cell r="K6">
            <v>3878.0991625506795</v>
          </cell>
          <cell r="O6">
            <v>3860.7252783024519</v>
          </cell>
          <cell r="S6">
            <v>3854.5481178571677</v>
          </cell>
          <cell r="W6">
            <v>3848.3808408685959</v>
          </cell>
          <cell r="AA6">
            <v>3842.2234315232058</v>
          </cell>
        </row>
        <row r="7">
          <cell r="K7">
            <v>253.01861277215892</v>
          </cell>
          <cell r="O7">
            <v>251.8850893869396</v>
          </cell>
          <cell r="S7">
            <v>251.4820732439205</v>
          </cell>
          <cell r="W7">
            <v>251.07970192673022</v>
          </cell>
          <cell r="AA7">
            <v>250.67797440364745</v>
          </cell>
        </row>
        <row r="9">
          <cell r="K9">
            <v>2654.1320306975763</v>
          </cell>
          <cell r="O9">
            <v>2642.2415192000508</v>
          </cell>
          <cell r="S9">
            <v>2638.0139327693305</v>
          </cell>
          <cell r="W9">
            <v>2633.7931104768995</v>
          </cell>
          <cell r="AA9">
            <v>2629.5790415001366</v>
          </cell>
        </row>
        <row r="34">
          <cell r="K34">
            <v>1175.4434171906887</v>
          </cell>
          <cell r="O34">
            <v>1171.8287016954409</v>
          </cell>
          <cell r="S34">
            <v>1170.543515420502</v>
          </cell>
          <cell r="W34">
            <v>1169.2603854436029</v>
          </cell>
          <cell r="AA34">
            <v>1167.9793084746671</v>
          </cell>
        </row>
        <row r="60">
          <cell r="K60">
            <v>-170.70524790031754</v>
          </cell>
        </row>
        <row r="69">
          <cell r="K69">
            <v>4882.8373318410504</v>
          </cell>
          <cell r="O69">
            <v>5032.5539799978924</v>
          </cell>
          <cell r="S69">
            <v>5025.0916332776696</v>
          </cell>
          <cell r="W69">
            <v>5017.6412263121983</v>
          </cell>
          <cell r="AA69">
            <v>5010.2027399978724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. уровень расходов "/>
      <sheetName val="Перечень"/>
      <sheetName val="соц.развитие"/>
      <sheetName val="ОСВ 2017"/>
      <sheetName val="Факт рэк_2017"/>
      <sheetName val="Справочник"/>
      <sheetName val="Оборотно-сальдовая 2017"/>
      <sheetName val="Услуги цехов"/>
      <sheetName val="ТО"/>
      <sheetName val="К на предачу"/>
      <sheetName val="Амортизация 1кв"/>
      <sheetName val="таблица 7"/>
      <sheetName val="прочие"/>
      <sheetName val="Формы"/>
      <sheetName val="Управленческие расходы"/>
      <sheetName val="Оборудование 2019-2023"/>
      <sheetName val="21. Рем_Оборуд"/>
      <sheetName val="22. Рем_ЗдСооруж"/>
      <sheetName val="23. КИПиА_2019-2023"/>
      <sheetName val="24. ЭлЭн_эн.хоз_2017"/>
      <sheetName val="26. Тепло_эн.хоз"/>
      <sheetName val="27. Дизтопливо"/>
      <sheetName val="28. МаслХоз"/>
      <sheetName val="25. Вода_эн.хоз_2017"/>
    </sheetNames>
    <sheetDataSet>
      <sheetData sheetId="0"/>
      <sheetData sheetId="1"/>
      <sheetData sheetId="2"/>
      <sheetData sheetId="3"/>
      <sheetData sheetId="4">
        <row r="8">
          <cell r="U8">
            <v>4253.6734753910096</v>
          </cell>
          <cell r="AA8">
            <v>6959.9394631433897</v>
          </cell>
          <cell r="AD8">
            <v>5641.4670627180913</v>
          </cell>
          <cell r="AG8">
            <v>6304.2347498041827</v>
          </cell>
          <cell r="AJ8">
            <v>6503.1001314789864</v>
          </cell>
          <cell r="AM8">
            <v>7305.238754809302</v>
          </cell>
        </row>
        <row r="9">
          <cell r="U9">
            <v>315.50406933197172</v>
          </cell>
          <cell r="AA9">
            <v>303.13180390346048</v>
          </cell>
          <cell r="AD9">
            <v>60.734716476656715</v>
          </cell>
          <cell r="AG9">
            <v>164.66188885447812</v>
          </cell>
          <cell r="AJ9">
            <v>132.02660965062816</v>
          </cell>
          <cell r="AM9">
            <v>292.17897897966049</v>
          </cell>
        </row>
        <row r="11">
          <cell r="U11">
            <v>199.8864830780017</v>
          </cell>
          <cell r="AA11">
            <v>319.53962735536828</v>
          </cell>
          <cell r="AD11">
            <v>153.42168148154693</v>
          </cell>
          <cell r="AG11">
            <v>440.89666295182292</v>
          </cell>
          <cell r="AJ11">
            <v>387.46351393058239</v>
          </cell>
          <cell r="AM11">
            <v>730.26926753697637</v>
          </cell>
        </row>
        <row r="14">
          <cell r="U14">
            <v>3599.1407272591496</v>
          </cell>
          <cell r="AA14">
            <v>4023.9576728250836</v>
          </cell>
          <cell r="AD14">
            <v>3490.9796466427451</v>
          </cell>
          <cell r="AG14">
            <v>3665.5286289748824</v>
          </cell>
          <cell r="AJ14">
            <v>3848.8050604236264</v>
          </cell>
          <cell r="AM14">
            <v>4041.2453134448078</v>
          </cell>
        </row>
        <row r="44">
          <cell r="U44">
            <v>2844.531631024644</v>
          </cell>
          <cell r="AA44">
            <v>0</v>
          </cell>
          <cell r="AG44">
            <v>0</v>
          </cell>
          <cell r="AJ44">
            <v>0</v>
          </cell>
          <cell r="AM4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расходов"/>
      <sheetName val="Баз. уровень расходов "/>
      <sheetName val="Перечень 1"/>
      <sheetName val="Перечень 2"/>
      <sheetName val="Перечень 3"/>
      <sheetName val="Факт рэк_2018"/>
      <sheetName val="соц.развитие"/>
      <sheetName val="ОСВ 2018"/>
      <sheetName val="Справочник"/>
      <sheetName val="Оборотно-сальдовая 2018"/>
      <sheetName val="Услуги цехов"/>
      <sheetName val="К на предачу"/>
      <sheetName val="Амортизация 1кв"/>
      <sheetName val="таблица 7"/>
      <sheetName val="прочие"/>
      <sheetName val="Формы"/>
      <sheetName val="capex 2019"/>
      <sheetName val="Управленческие расходы"/>
      <sheetName val="Оборудование 2020"/>
      <sheetName val="21. Рем_Оборуд"/>
      <sheetName val="22. Рем_ЗдСооруж"/>
      <sheetName val="23. КИПиА_2020"/>
      <sheetName val="24. ЭлЭн_эн.хоз_2018"/>
      <sheetName val="25. Вода_эн.хоз_2018"/>
      <sheetName val="26. Тепло_эн.хоз"/>
      <sheetName val="26. Тепло_эн.хоз_2"/>
      <sheetName val="27. Дизтопливо"/>
      <sheetName val="28. МаслХоз"/>
    </sheetNames>
    <sheetDataSet>
      <sheetData sheetId="0"/>
      <sheetData sheetId="1"/>
      <sheetData sheetId="2"/>
      <sheetData sheetId="3"/>
      <sheetData sheetId="4"/>
      <sheetData sheetId="5">
        <row r="8">
          <cell r="AA8">
            <v>7123.7793128010671</v>
          </cell>
        </row>
        <row r="9">
          <cell r="AA9">
            <v>315.83984028176582</v>
          </cell>
        </row>
        <row r="11">
          <cell r="AA11">
            <v>2573.0492633558824</v>
          </cell>
        </row>
        <row r="14">
          <cell r="AA14">
            <v>3846.6435452636779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. уровень расходов на 2015"/>
      <sheetName val="2 полугодие"/>
      <sheetName val="1 полугодие"/>
      <sheetName val="рэк_предложения"/>
      <sheetName val="рэк_предложения_ДП"/>
      <sheetName val="структура затрат"/>
      <sheetName val="Перечень"/>
      <sheetName val="рэк"/>
      <sheetName val="рэк_факт 2015"/>
      <sheetName val="к РЭК оборот"/>
      <sheetName val="рэк_факт 2014_прогноз"/>
      <sheetName val="соц.развитие"/>
      <sheetName val="Формы"/>
      <sheetName val="прочие"/>
      <sheetName val="усл цехов 2015"/>
      <sheetName val="зп факт 2014 проч"/>
      <sheetName val="зп факт 2014"/>
      <sheetName val="явки-неявки 2014"/>
      <sheetName val="таблица 7"/>
      <sheetName val="прилож к таб 7"/>
      <sheetName val="услуги цехов 2015"/>
      <sheetName val="19_Сарех"/>
      <sheetName val="доходы"/>
    </sheetNames>
    <sheetDataSet>
      <sheetData sheetId="0"/>
      <sheetData sheetId="1">
        <row r="4">
          <cell r="C4">
            <v>149111.37540418355</v>
          </cell>
          <cell r="K4">
            <v>316.21499276296919</v>
          </cell>
        </row>
      </sheetData>
      <sheetData sheetId="2">
        <row r="4">
          <cell r="C4">
            <v>151959.42799042645</v>
          </cell>
          <cell r="K4">
            <v>237.13531094802536</v>
          </cell>
        </row>
      </sheetData>
      <sheetData sheetId="3"/>
      <sheetData sheetId="4"/>
      <sheetData sheetId="5"/>
      <sheetData sheetId="6"/>
      <sheetData sheetId="7">
        <row r="9">
          <cell r="H9">
            <v>1822.55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E4">
            <v>248627.09946642685</v>
          </cell>
          <cell r="N4">
            <v>317.0291103537441</v>
          </cell>
          <cell r="O4">
            <v>2151.6848063636862</v>
          </cell>
        </row>
        <row r="5">
          <cell r="E5">
            <v>253806.83070531077</v>
          </cell>
          <cell r="N5">
            <v>540.78416606954136</v>
          </cell>
          <cell r="O5">
            <v>3970.7934269359125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csp@nmtport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workbookViewId="0">
      <selection activeCell="J25" sqref="J25"/>
    </sheetView>
  </sheetViews>
  <sheetFormatPr defaultRowHeight="15" x14ac:dyDescent="0.25"/>
  <cols>
    <col min="4" max="4" width="7.85546875" customWidth="1"/>
    <col min="5" max="5" width="5.42578125" customWidth="1"/>
    <col min="6" max="6" width="11" bestFit="1" customWidth="1"/>
    <col min="9" max="9" width="5.28515625" customWidth="1"/>
  </cols>
  <sheetData>
    <row r="1" spans="2:13" x14ac:dyDescent="0.25">
      <c r="J1" s="1" t="s">
        <v>0</v>
      </c>
    </row>
    <row r="2" spans="2:13" x14ac:dyDescent="0.25">
      <c r="J2" s="1" t="s">
        <v>1</v>
      </c>
    </row>
    <row r="3" spans="2:13" x14ac:dyDescent="0.25">
      <c r="J3" s="1" t="s">
        <v>2</v>
      </c>
    </row>
    <row r="4" spans="2:13" x14ac:dyDescent="0.25">
      <c r="J4" s="1" t="s">
        <v>3</v>
      </c>
    </row>
    <row r="6" spans="2:13" ht="18.75" x14ac:dyDescent="0.3">
      <c r="B6" s="94" t="s">
        <v>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8" spans="2:13" x14ac:dyDescent="0.25">
      <c r="B8" t="s">
        <v>5</v>
      </c>
      <c r="F8" t="s">
        <v>20</v>
      </c>
    </row>
    <row r="10" spans="2:13" x14ac:dyDescent="0.25">
      <c r="B10" t="s">
        <v>6</v>
      </c>
      <c r="F10" t="s">
        <v>21</v>
      </c>
    </row>
    <row r="12" spans="2:13" x14ac:dyDescent="0.25">
      <c r="B12" t="s">
        <v>7</v>
      </c>
      <c r="F12" t="s">
        <v>15</v>
      </c>
    </row>
    <row r="14" spans="2:13" x14ac:dyDescent="0.25">
      <c r="B14" t="s">
        <v>8</v>
      </c>
      <c r="F14" t="s">
        <v>16</v>
      </c>
    </row>
    <row r="16" spans="2:13" x14ac:dyDescent="0.25">
      <c r="B16" t="s">
        <v>9</v>
      </c>
      <c r="F16">
        <v>2508001449</v>
      </c>
    </row>
    <row r="18" spans="2:6" x14ac:dyDescent="0.25">
      <c r="B18" t="s">
        <v>10</v>
      </c>
      <c r="F18" s="3">
        <v>250801001</v>
      </c>
    </row>
    <row r="20" spans="2:6" x14ac:dyDescent="0.25">
      <c r="B20" t="s">
        <v>11</v>
      </c>
      <c r="F20" t="s">
        <v>18</v>
      </c>
    </row>
    <row r="22" spans="2:6" x14ac:dyDescent="0.25">
      <c r="B22" t="s">
        <v>12</v>
      </c>
      <c r="F22" s="2" t="s">
        <v>19</v>
      </c>
    </row>
    <row r="24" spans="2:6" x14ac:dyDescent="0.25">
      <c r="B24" t="s">
        <v>13</v>
      </c>
      <c r="F24" t="s">
        <v>17</v>
      </c>
    </row>
    <row r="26" spans="2:6" x14ac:dyDescent="0.25">
      <c r="B26" t="s">
        <v>14</v>
      </c>
      <c r="F26" t="s">
        <v>17</v>
      </c>
    </row>
  </sheetData>
  <mergeCells count="1">
    <mergeCell ref="B6:M6"/>
  </mergeCells>
  <hyperlinks>
    <hyperlink ref="F22" r:id="rId1"/>
  </hyperlinks>
  <pageMargins left="0.7" right="0.7" top="0.75" bottom="0.75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51"/>
  <sheetViews>
    <sheetView showGridLines="0" tabSelected="1" zoomScale="90" zoomScaleNormal="90" workbookViewId="0">
      <pane xSplit="8" ySplit="6" topLeftCell="M18" activePane="bottomRight" state="frozen"/>
      <selection pane="topRight" activeCell="I1" sqref="I1"/>
      <selection pane="bottomLeft" activeCell="A7" sqref="A7"/>
      <selection pane="bottomRight" activeCell="M24" sqref="M24"/>
    </sheetView>
  </sheetViews>
  <sheetFormatPr defaultRowHeight="15.75" outlineLevelCol="1" x14ac:dyDescent="0.25"/>
  <cols>
    <col min="1" max="1" width="6.5703125" style="4" customWidth="1"/>
    <col min="2" max="2" width="47" style="4" customWidth="1"/>
    <col min="3" max="3" width="18.5703125" style="4" customWidth="1"/>
    <col min="4" max="4" width="27.5703125" style="5" hidden="1" customWidth="1" outlineLevel="1"/>
    <col min="5" max="5" width="23.42578125" style="5" hidden="1" customWidth="1" outlineLevel="1"/>
    <col min="6" max="6" width="21" style="5" hidden="1" customWidth="1" outlineLevel="1"/>
    <col min="7" max="7" width="14.85546875" style="5" hidden="1" customWidth="1" outlineLevel="1"/>
    <col min="8" max="8" width="21.7109375" style="5" hidden="1" customWidth="1" outlineLevel="1"/>
    <col min="9" max="9" width="21.7109375" style="5" customWidth="1" collapsed="1"/>
    <col min="10" max="10" width="21.85546875" style="5" hidden="1" customWidth="1"/>
    <col min="11" max="11" width="21.85546875" style="5" customWidth="1"/>
    <col min="12" max="14" width="21.85546875" style="4" customWidth="1"/>
    <col min="15" max="17" width="21.85546875" style="4" hidden="1" customWidth="1" outlineLevel="1"/>
    <col min="18" max="19" width="20.140625" style="4" hidden="1" customWidth="1" outlineLevel="1"/>
    <col min="20" max="20" width="22.5703125" style="4" hidden="1" customWidth="1" outlineLevel="1"/>
    <col min="21" max="21" width="21.140625" style="4" hidden="1" customWidth="1" outlineLevel="1"/>
    <col min="22" max="22" width="9.140625" style="4" collapsed="1"/>
    <col min="23" max="261" width="9.140625" style="4"/>
    <col min="262" max="262" width="6.5703125" style="4" customWidth="1"/>
    <col min="263" max="263" width="47" style="4" customWidth="1"/>
    <col min="264" max="264" width="18.5703125" style="4" customWidth="1"/>
    <col min="265" max="266" width="0" style="4" hidden="1" customWidth="1"/>
    <col min="267" max="267" width="21" style="4" customWidth="1"/>
    <col min="268" max="268" width="0" style="4" hidden="1" customWidth="1"/>
    <col min="269" max="269" width="21.7109375" style="4" customWidth="1"/>
    <col min="270" max="272" width="21.85546875" style="4" customWidth="1"/>
    <col min="273" max="276" width="0" style="4" hidden="1" customWidth="1"/>
    <col min="277" max="517" width="9.140625" style="4"/>
    <col min="518" max="518" width="6.5703125" style="4" customWidth="1"/>
    <col min="519" max="519" width="47" style="4" customWidth="1"/>
    <col min="520" max="520" width="18.5703125" style="4" customWidth="1"/>
    <col min="521" max="522" width="0" style="4" hidden="1" customWidth="1"/>
    <col min="523" max="523" width="21" style="4" customWidth="1"/>
    <col min="524" max="524" width="0" style="4" hidden="1" customWidth="1"/>
    <col min="525" max="525" width="21.7109375" style="4" customWidth="1"/>
    <col min="526" max="528" width="21.85546875" style="4" customWidth="1"/>
    <col min="529" max="532" width="0" style="4" hidden="1" customWidth="1"/>
    <col min="533" max="773" width="9.140625" style="4"/>
    <col min="774" max="774" width="6.5703125" style="4" customWidth="1"/>
    <col min="775" max="775" width="47" style="4" customWidth="1"/>
    <col min="776" max="776" width="18.5703125" style="4" customWidth="1"/>
    <col min="777" max="778" width="0" style="4" hidden="1" customWidth="1"/>
    <col min="779" max="779" width="21" style="4" customWidth="1"/>
    <col min="780" max="780" width="0" style="4" hidden="1" customWidth="1"/>
    <col min="781" max="781" width="21.7109375" style="4" customWidth="1"/>
    <col min="782" max="784" width="21.85546875" style="4" customWidth="1"/>
    <col min="785" max="788" width="0" style="4" hidden="1" customWidth="1"/>
    <col min="789" max="1029" width="9.140625" style="4"/>
    <col min="1030" max="1030" width="6.5703125" style="4" customWidth="1"/>
    <col min="1031" max="1031" width="47" style="4" customWidth="1"/>
    <col min="1032" max="1032" width="18.5703125" style="4" customWidth="1"/>
    <col min="1033" max="1034" width="0" style="4" hidden="1" customWidth="1"/>
    <col min="1035" max="1035" width="21" style="4" customWidth="1"/>
    <col min="1036" max="1036" width="0" style="4" hidden="1" customWidth="1"/>
    <col min="1037" max="1037" width="21.7109375" style="4" customWidth="1"/>
    <col min="1038" max="1040" width="21.85546875" style="4" customWidth="1"/>
    <col min="1041" max="1044" width="0" style="4" hidden="1" customWidth="1"/>
    <col min="1045" max="1285" width="9.140625" style="4"/>
    <col min="1286" max="1286" width="6.5703125" style="4" customWidth="1"/>
    <col min="1287" max="1287" width="47" style="4" customWidth="1"/>
    <col min="1288" max="1288" width="18.5703125" style="4" customWidth="1"/>
    <col min="1289" max="1290" width="0" style="4" hidden="1" customWidth="1"/>
    <col min="1291" max="1291" width="21" style="4" customWidth="1"/>
    <col min="1292" max="1292" width="0" style="4" hidden="1" customWidth="1"/>
    <col min="1293" max="1293" width="21.7109375" style="4" customWidth="1"/>
    <col min="1294" max="1296" width="21.85546875" style="4" customWidth="1"/>
    <col min="1297" max="1300" width="0" style="4" hidden="1" customWidth="1"/>
    <col min="1301" max="1541" width="9.140625" style="4"/>
    <col min="1542" max="1542" width="6.5703125" style="4" customWidth="1"/>
    <col min="1543" max="1543" width="47" style="4" customWidth="1"/>
    <col min="1544" max="1544" width="18.5703125" style="4" customWidth="1"/>
    <col min="1545" max="1546" width="0" style="4" hidden="1" customWidth="1"/>
    <col min="1547" max="1547" width="21" style="4" customWidth="1"/>
    <col min="1548" max="1548" width="0" style="4" hidden="1" customWidth="1"/>
    <col min="1549" max="1549" width="21.7109375" style="4" customWidth="1"/>
    <col min="1550" max="1552" width="21.85546875" style="4" customWidth="1"/>
    <col min="1553" max="1556" width="0" style="4" hidden="1" customWidth="1"/>
    <col min="1557" max="1797" width="9.140625" style="4"/>
    <col min="1798" max="1798" width="6.5703125" style="4" customWidth="1"/>
    <col min="1799" max="1799" width="47" style="4" customWidth="1"/>
    <col min="1800" max="1800" width="18.5703125" style="4" customWidth="1"/>
    <col min="1801" max="1802" width="0" style="4" hidden="1" customWidth="1"/>
    <col min="1803" max="1803" width="21" style="4" customWidth="1"/>
    <col min="1804" max="1804" width="0" style="4" hidden="1" customWidth="1"/>
    <col min="1805" max="1805" width="21.7109375" style="4" customWidth="1"/>
    <col min="1806" max="1808" width="21.85546875" style="4" customWidth="1"/>
    <col min="1809" max="1812" width="0" style="4" hidden="1" customWidth="1"/>
    <col min="1813" max="2053" width="9.140625" style="4"/>
    <col min="2054" max="2054" width="6.5703125" style="4" customWidth="1"/>
    <col min="2055" max="2055" width="47" style="4" customWidth="1"/>
    <col min="2056" max="2056" width="18.5703125" style="4" customWidth="1"/>
    <col min="2057" max="2058" width="0" style="4" hidden="1" customWidth="1"/>
    <col min="2059" max="2059" width="21" style="4" customWidth="1"/>
    <col min="2060" max="2060" width="0" style="4" hidden="1" customWidth="1"/>
    <col min="2061" max="2061" width="21.7109375" style="4" customWidth="1"/>
    <col min="2062" max="2064" width="21.85546875" style="4" customWidth="1"/>
    <col min="2065" max="2068" width="0" style="4" hidden="1" customWidth="1"/>
    <col min="2069" max="2309" width="9.140625" style="4"/>
    <col min="2310" max="2310" width="6.5703125" style="4" customWidth="1"/>
    <col min="2311" max="2311" width="47" style="4" customWidth="1"/>
    <col min="2312" max="2312" width="18.5703125" style="4" customWidth="1"/>
    <col min="2313" max="2314" width="0" style="4" hidden="1" customWidth="1"/>
    <col min="2315" max="2315" width="21" style="4" customWidth="1"/>
    <col min="2316" max="2316" width="0" style="4" hidden="1" customWidth="1"/>
    <col min="2317" max="2317" width="21.7109375" style="4" customWidth="1"/>
    <col min="2318" max="2320" width="21.85546875" style="4" customWidth="1"/>
    <col min="2321" max="2324" width="0" style="4" hidden="1" customWidth="1"/>
    <col min="2325" max="2565" width="9.140625" style="4"/>
    <col min="2566" max="2566" width="6.5703125" style="4" customWidth="1"/>
    <col min="2567" max="2567" width="47" style="4" customWidth="1"/>
    <col min="2568" max="2568" width="18.5703125" style="4" customWidth="1"/>
    <col min="2569" max="2570" width="0" style="4" hidden="1" customWidth="1"/>
    <col min="2571" max="2571" width="21" style="4" customWidth="1"/>
    <col min="2572" max="2572" width="0" style="4" hidden="1" customWidth="1"/>
    <col min="2573" max="2573" width="21.7109375" style="4" customWidth="1"/>
    <col min="2574" max="2576" width="21.85546875" style="4" customWidth="1"/>
    <col min="2577" max="2580" width="0" style="4" hidden="1" customWidth="1"/>
    <col min="2581" max="2821" width="9.140625" style="4"/>
    <col min="2822" max="2822" width="6.5703125" style="4" customWidth="1"/>
    <col min="2823" max="2823" width="47" style="4" customWidth="1"/>
    <col min="2824" max="2824" width="18.5703125" style="4" customWidth="1"/>
    <col min="2825" max="2826" width="0" style="4" hidden="1" customWidth="1"/>
    <col min="2827" max="2827" width="21" style="4" customWidth="1"/>
    <col min="2828" max="2828" width="0" style="4" hidden="1" customWidth="1"/>
    <col min="2829" max="2829" width="21.7109375" style="4" customWidth="1"/>
    <col min="2830" max="2832" width="21.85546875" style="4" customWidth="1"/>
    <col min="2833" max="2836" width="0" style="4" hidden="1" customWidth="1"/>
    <col min="2837" max="3077" width="9.140625" style="4"/>
    <col min="3078" max="3078" width="6.5703125" style="4" customWidth="1"/>
    <col min="3079" max="3079" width="47" style="4" customWidth="1"/>
    <col min="3080" max="3080" width="18.5703125" style="4" customWidth="1"/>
    <col min="3081" max="3082" width="0" style="4" hidden="1" customWidth="1"/>
    <col min="3083" max="3083" width="21" style="4" customWidth="1"/>
    <col min="3084" max="3084" width="0" style="4" hidden="1" customWidth="1"/>
    <col min="3085" max="3085" width="21.7109375" style="4" customWidth="1"/>
    <col min="3086" max="3088" width="21.85546875" style="4" customWidth="1"/>
    <col min="3089" max="3092" width="0" style="4" hidden="1" customWidth="1"/>
    <col min="3093" max="3333" width="9.140625" style="4"/>
    <col min="3334" max="3334" width="6.5703125" style="4" customWidth="1"/>
    <col min="3335" max="3335" width="47" style="4" customWidth="1"/>
    <col min="3336" max="3336" width="18.5703125" style="4" customWidth="1"/>
    <col min="3337" max="3338" width="0" style="4" hidden="1" customWidth="1"/>
    <col min="3339" max="3339" width="21" style="4" customWidth="1"/>
    <col min="3340" max="3340" width="0" style="4" hidden="1" customWidth="1"/>
    <col min="3341" max="3341" width="21.7109375" style="4" customWidth="1"/>
    <col min="3342" max="3344" width="21.85546875" style="4" customWidth="1"/>
    <col min="3345" max="3348" width="0" style="4" hidden="1" customWidth="1"/>
    <col min="3349" max="3589" width="9.140625" style="4"/>
    <col min="3590" max="3590" width="6.5703125" style="4" customWidth="1"/>
    <col min="3591" max="3591" width="47" style="4" customWidth="1"/>
    <col min="3592" max="3592" width="18.5703125" style="4" customWidth="1"/>
    <col min="3593" max="3594" width="0" style="4" hidden="1" customWidth="1"/>
    <col min="3595" max="3595" width="21" style="4" customWidth="1"/>
    <col min="3596" max="3596" width="0" style="4" hidden="1" customWidth="1"/>
    <col min="3597" max="3597" width="21.7109375" style="4" customWidth="1"/>
    <col min="3598" max="3600" width="21.85546875" style="4" customWidth="1"/>
    <col min="3601" max="3604" width="0" style="4" hidden="1" customWidth="1"/>
    <col min="3605" max="3845" width="9.140625" style="4"/>
    <col min="3846" max="3846" width="6.5703125" style="4" customWidth="1"/>
    <col min="3847" max="3847" width="47" style="4" customWidth="1"/>
    <col min="3848" max="3848" width="18.5703125" style="4" customWidth="1"/>
    <col min="3849" max="3850" width="0" style="4" hidden="1" customWidth="1"/>
    <col min="3851" max="3851" width="21" style="4" customWidth="1"/>
    <col min="3852" max="3852" width="0" style="4" hidden="1" customWidth="1"/>
    <col min="3853" max="3853" width="21.7109375" style="4" customWidth="1"/>
    <col min="3854" max="3856" width="21.85546875" style="4" customWidth="1"/>
    <col min="3857" max="3860" width="0" style="4" hidden="1" customWidth="1"/>
    <col min="3861" max="4101" width="9.140625" style="4"/>
    <col min="4102" max="4102" width="6.5703125" style="4" customWidth="1"/>
    <col min="4103" max="4103" width="47" style="4" customWidth="1"/>
    <col min="4104" max="4104" width="18.5703125" style="4" customWidth="1"/>
    <col min="4105" max="4106" width="0" style="4" hidden="1" customWidth="1"/>
    <col min="4107" max="4107" width="21" style="4" customWidth="1"/>
    <col min="4108" max="4108" width="0" style="4" hidden="1" customWidth="1"/>
    <col min="4109" max="4109" width="21.7109375" style="4" customWidth="1"/>
    <col min="4110" max="4112" width="21.85546875" style="4" customWidth="1"/>
    <col min="4113" max="4116" width="0" style="4" hidden="1" customWidth="1"/>
    <col min="4117" max="4357" width="9.140625" style="4"/>
    <col min="4358" max="4358" width="6.5703125" style="4" customWidth="1"/>
    <col min="4359" max="4359" width="47" style="4" customWidth="1"/>
    <col min="4360" max="4360" width="18.5703125" style="4" customWidth="1"/>
    <col min="4361" max="4362" width="0" style="4" hidden="1" customWidth="1"/>
    <col min="4363" max="4363" width="21" style="4" customWidth="1"/>
    <col min="4364" max="4364" width="0" style="4" hidden="1" customWidth="1"/>
    <col min="4365" max="4365" width="21.7109375" style="4" customWidth="1"/>
    <col min="4366" max="4368" width="21.85546875" style="4" customWidth="1"/>
    <col min="4369" max="4372" width="0" style="4" hidden="1" customWidth="1"/>
    <col min="4373" max="4613" width="9.140625" style="4"/>
    <col min="4614" max="4614" width="6.5703125" style="4" customWidth="1"/>
    <col min="4615" max="4615" width="47" style="4" customWidth="1"/>
    <col min="4616" max="4616" width="18.5703125" style="4" customWidth="1"/>
    <col min="4617" max="4618" width="0" style="4" hidden="1" customWidth="1"/>
    <col min="4619" max="4619" width="21" style="4" customWidth="1"/>
    <col min="4620" max="4620" width="0" style="4" hidden="1" customWidth="1"/>
    <col min="4621" max="4621" width="21.7109375" style="4" customWidth="1"/>
    <col min="4622" max="4624" width="21.85546875" style="4" customWidth="1"/>
    <col min="4625" max="4628" width="0" style="4" hidden="1" customWidth="1"/>
    <col min="4629" max="4869" width="9.140625" style="4"/>
    <col min="4870" max="4870" width="6.5703125" style="4" customWidth="1"/>
    <col min="4871" max="4871" width="47" style="4" customWidth="1"/>
    <col min="4872" max="4872" width="18.5703125" style="4" customWidth="1"/>
    <col min="4873" max="4874" width="0" style="4" hidden="1" customWidth="1"/>
    <col min="4875" max="4875" width="21" style="4" customWidth="1"/>
    <col min="4876" max="4876" width="0" style="4" hidden="1" customWidth="1"/>
    <col min="4877" max="4877" width="21.7109375" style="4" customWidth="1"/>
    <col min="4878" max="4880" width="21.85546875" style="4" customWidth="1"/>
    <col min="4881" max="4884" width="0" style="4" hidden="1" customWidth="1"/>
    <col min="4885" max="5125" width="9.140625" style="4"/>
    <col min="5126" max="5126" width="6.5703125" style="4" customWidth="1"/>
    <col min="5127" max="5127" width="47" style="4" customWidth="1"/>
    <col min="5128" max="5128" width="18.5703125" style="4" customWidth="1"/>
    <col min="5129" max="5130" width="0" style="4" hidden="1" customWidth="1"/>
    <col min="5131" max="5131" width="21" style="4" customWidth="1"/>
    <col min="5132" max="5132" width="0" style="4" hidden="1" customWidth="1"/>
    <col min="5133" max="5133" width="21.7109375" style="4" customWidth="1"/>
    <col min="5134" max="5136" width="21.85546875" style="4" customWidth="1"/>
    <col min="5137" max="5140" width="0" style="4" hidden="1" customWidth="1"/>
    <col min="5141" max="5381" width="9.140625" style="4"/>
    <col min="5382" max="5382" width="6.5703125" style="4" customWidth="1"/>
    <col min="5383" max="5383" width="47" style="4" customWidth="1"/>
    <col min="5384" max="5384" width="18.5703125" style="4" customWidth="1"/>
    <col min="5385" max="5386" width="0" style="4" hidden="1" customWidth="1"/>
    <col min="5387" max="5387" width="21" style="4" customWidth="1"/>
    <col min="5388" max="5388" width="0" style="4" hidden="1" customWidth="1"/>
    <col min="5389" max="5389" width="21.7109375" style="4" customWidth="1"/>
    <col min="5390" max="5392" width="21.85546875" style="4" customWidth="1"/>
    <col min="5393" max="5396" width="0" style="4" hidden="1" customWidth="1"/>
    <col min="5397" max="5637" width="9.140625" style="4"/>
    <col min="5638" max="5638" width="6.5703125" style="4" customWidth="1"/>
    <col min="5639" max="5639" width="47" style="4" customWidth="1"/>
    <col min="5640" max="5640" width="18.5703125" style="4" customWidth="1"/>
    <col min="5641" max="5642" width="0" style="4" hidden="1" customWidth="1"/>
    <col min="5643" max="5643" width="21" style="4" customWidth="1"/>
    <col min="5644" max="5644" width="0" style="4" hidden="1" customWidth="1"/>
    <col min="5645" max="5645" width="21.7109375" style="4" customWidth="1"/>
    <col min="5646" max="5648" width="21.85546875" style="4" customWidth="1"/>
    <col min="5649" max="5652" width="0" style="4" hidden="1" customWidth="1"/>
    <col min="5653" max="5893" width="9.140625" style="4"/>
    <col min="5894" max="5894" width="6.5703125" style="4" customWidth="1"/>
    <col min="5895" max="5895" width="47" style="4" customWidth="1"/>
    <col min="5896" max="5896" width="18.5703125" style="4" customWidth="1"/>
    <col min="5897" max="5898" width="0" style="4" hidden="1" customWidth="1"/>
    <col min="5899" max="5899" width="21" style="4" customWidth="1"/>
    <col min="5900" max="5900" width="0" style="4" hidden="1" customWidth="1"/>
    <col min="5901" max="5901" width="21.7109375" style="4" customWidth="1"/>
    <col min="5902" max="5904" width="21.85546875" style="4" customWidth="1"/>
    <col min="5905" max="5908" width="0" style="4" hidden="1" customWidth="1"/>
    <col min="5909" max="6149" width="9.140625" style="4"/>
    <col min="6150" max="6150" width="6.5703125" style="4" customWidth="1"/>
    <col min="6151" max="6151" width="47" style="4" customWidth="1"/>
    <col min="6152" max="6152" width="18.5703125" style="4" customWidth="1"/>
    <col min="6153" max="6154" width="0" style="4" hidden="1" customWidth="1"/>
    <col min="6155" max="6155" width="21" style="4" customWidth="1"/>
    <col min="6156" max="6156" width="0" style="4" hidden="1" customWidth="1"/>
    <col min="6157" max="6157" width="21.7109375" style="4" customWidth="1"/>
    <col min="6158" max="6160" width="21.85546875" style="4" customWidth="1"/>
    <col min="6161" max="6164" width="0" style="4" hidden="1" customWidth="1"/>
    <col min="6165" max="6405" width="9.140625" style="4"/>
    <col min="6406" max="6406" width="6.5703125" style="4" customWidth="1"/>
    <col min="6407" max="6407" width="47" style="4" customWidth="1"/>
    <col min="6408" max="6408" width="18.5703125" style="4" customWidth="1"/>
    <col min="6409" max="6410" width="0" style="4" hidden="1" customWidth="1"/>
    <col min="6411" max="6411" width="21" style="4" customWidth="1"/>
    <col min="6412" max="6412" width="0" style="4" hidden="1" customWidth="1"/>
    <col min="6413" max="6413" width="21.7109375" style="4" customWidth="1"/>
    <col min="6414" max="6416" width="21.85546875" style="4" customWidth="1"/>
    <col min="6417" max="6420" width="0" style="4" hidden="1" customWidth="1"/>
    <col min="6421" max="6661" width="9.140625" style="4"/>
    <col min="6662" max="6662" width="6.5703125" style="4" customWidth="1"/>
    <col min="6663" max="6663" width="47" style="4" customWidth="1"/>
    <col min="6664" max="6664" width="18.5703125" style="4" customWidth="1"/>
    <col min="6665" max="6666" width="0" style="4" hidden="1" customWidth="1"/>
    <col min="6667" max="6667" width="21" style="4" customWidth="1"/>
    <col min="6668" max="6668" width="0" style="4" hidden="1" customWidth="1"/>
    <col min="6669" max="6669" width="21.7109375" style="4" customWidth="1"/>
    <col min="6670" max="6672" width="21.85546875" style="4" customWidth="1"/>
    <col min="6673" max="6676" width="0" style="4" hidden="1" customWidth="1"/>
    <col min="6677" max="6917" width="9.140625" style="4"/>
    <col min="6918" max="6918" width="6.5703125" style="4" customWidth="1"/>
    <col min="6919" max="6919" width="47" style="4" customWidth="1"/>
    <col min="6920" max="6920" width="18.5703125" style="4" customWidth="1"/>
    <col min="6921" max="6922" width="0" style="4" hidden="1" customWidth="1"/>
    <col min="6923" max="6923" width="21" style="4" customWidth="1"/>
    <col min="6924" max="6924" width="0" style="4" hidden="1" customWidth="1"/>
    <col min="6925" max="6925" width="21.7109375" style="4" customWidth="1"/>
    <col min="6926" max="6928" width="21.85546875" style="4" customWidth="1"/>
    <col min="6929" max="6932" width="0" style="4" hidden="1" customWidth="1"/>
    <col min="6933" max="7173" width="9.140625" style="4"/>
    <col min="7174" max="7174" width="6.5703125" style="4" customWidth="1"/>
    <col min="7175" max="7175" width="47" style="4" customWidth="1"/>
    <col min="7176" max="7176" width="18.5703125" style="4" customWidth="1"/>
    <col min="7177" max="7178" width="0" style="4" hidden="1" customWidth="1"/>
    <col min="7179" max="7179" width="21" style="4" customWidth="1"/>
    <col min="7180" max="7180" width="0" style="4" hidden="1" customWidth="1"/>
    <col min="7181" max="7181" width="21.7109375" style="4" customWidth="1"/>
    <col min="7182" max="7184" width="21.85546875" style="4" customWidth="1"/>
    <col min="7185" max="7188" width="0" style="4" hidden="1" customWidth="1"/>
    <col min="7189" max="7429" width="9.140625" style="4"/>
    <col min="7430" max="7430" width="6.5703125" style="4" customWidth="1"/>
    <col min="7431" max="7431" width="47" style="4" customWidth="1"/>
    <col min="7432" max="7432" width="18.5703125" style="4" customWidth="1"/>
    <col min="7433" max="7434" width="0" style="4" hidden="1" customWidth="1"/>
    <col min="7435" max="7435" width="21" style="4" customWidth="1"/>
    <col min="7436" max="7436" width="0" style="4" hidden="1" customWidth="1"/>
    <col min="7437" max="7437" width="21.7109375" style="4" customWidth="1"/>
    <col min="7438" max="7440" width="21.85546875" style="4" customWidth="1"/>
    <col min="7441" max="7444" width="0" style="4" hidden="1" customWidth="1"/>
    <col min="7445" max="7685" width="9.140625" style="4"/>
    <col min="7686" max="7686" width="6.5703125" style="4" customWidth="1"/>
    <col min="7687" max="7687" width="47" style="4" customWidth="1"/>
    <col min="7688" max="7688" width="18.5703125" style="4" customWidth="1"/>
    <col min="7689" max="7690" width="0" style="4" hidden="1" customWidth="1"/>
    <col min="7691" max="7691" width="21" style="4" customWidth="1"/>
    <col min="7692" max="7692" width="0" style="4" hidden="1" customWidth="1"/>
    <col min="7693" max="7693" width="21.7109375" style="4" customWidth="1"/>
    <col min="7694" max="7696" width="21.85546875" style="4" customWidth="1"/>
    <col min="7697" max="7700" width="0" style="4" hidden="1" customWidth="1"/>
    <col min="7701" max="7941" width="9.140625" style="4"/>
    <col min="7942" max="7942" width="6.5703125" style="4" customWidth="1"/>
    <col min="7943" max="7943" width="47" style="4" customWidth="1"/>
    <col min="7944" max="7944" width="18.5703125" style="4" customWidth="1"/>
    <col min="7945" max="7946" width="0" style="4" hidden="1" customWidth="1"/>
    <col min="7947" max="7947" width="21" style="4" customWidth="1"/>
    <col min="7948" max="7948" width="0" style="4" hidden="1" customWidth="1"/>
    <col min="7949" max="7949" width="21.7109375" style="4" customWidth="1"/>
    <col min="7950" max="7952" width="21.85546875" style="4" customWidth="1"/>
    <col min="7953" max="7956" width="0" style="4" hidden="1" customWidth="1"/>
    <col min="7957" max="8197" width="9.140625" style="4"/>
    <col min="8198" max="8198" width="6.5703125" style="4" customWidth="1"/>
    <col min="8199" max="8199" width="47" style="4" customWidth="1"/>
    <col min="8200" max="8200" width="18.5703125" style="4" customWidth="1"/>
    <col min="8201" max="8202" width="0" style="4" hidden="1" customWidth="1"/>
    <col min="8203" max="8203" width="21" style="4" customWidth="1"/>
    <col min="8204" max="8204" width="0" style="4" hidden="1" customWidth="1"/>
    <col min="8205" max="8205" width="21.7109375" style="4" customWidth="1"/>
    <col min="8206" max="8208" width="21.85546875" style="4" customWidth="1"/>
    <col min="8209" max="8212" width="0" style="4" hidden="1" customWidth="1"/>
    <col min="8213" max="8453" width="9.140625" style="4"/>
    <col min="8454" max="8454" width="6.5703125" style="4" customWidth="1"/>
    <col min="8455" max="8455" width="47" style="4" customWidth="1"/>
    <col min="8456" max="8456" width="18.5703125" style="4" customWidth="1"/>
    <col min="8457" max="8458" width="0" style="4" hidden="1" customWidth="1"/>
    <col min="8459" max="8459" width="21" style="4" customWidth="1"/>
    <col min="8460" max="8460" width="0" style="4" hidden="1" customWidth="1"/>
    <col min="8461" max="8461" width="21.7109375" style="4" customWidth="1"/>
    <col min="8462" max="8464" width="21.85546875" style="4" customWidth="1"/>
    <col min="8465" max="8468" width="0" style="4" hidden="1" customWidth="1"/>
    <col min="8469" max="8709" width="9.140625" style="4"/>
    <col min="8710" max="8710" width="6.5703125" style="4" customWidth="1"/>
    <col min="8711" max="8711" width="47" style="4" customWidth="1"/>
    <col min="8712" max="8712" width="18.5703125" style="4" customWidth="1"/>
    <col min="8713" max="8714" width="0" style="4" hidden="1" customWidth="1"/>
    <col min="8715" max="8715" width="21" style="4" customWidth="1"/>
    <col min="8716" max="8716" width="0" style="4" hidden="1" customWidth="1"/>
    <col min="8717" max="8717" width="21.7109375" style="4" customWidth="1"/>
    <col min="8718" max="8720" width="21.85546875" style="4" customWidth="1"/>
    <col min="8721" max="8724" width="0" style="4" hidden="1" customWidth="1"/>
    <col min="8725" max="8965" width="9.140625" style="4"/>
    <col min="8966" max="8966" width="6.5703125" style="4" customWidth="1"/>
    <col min="8967" max="8967" width="47" style="4" customWidth="1"/>
    <col min="8968" max="8968" width="18.5703125" style="4" customWidth="1"/>
    <col min="8969" max="8970" width="0" style="4" hidden="1" customWidth="1"/>
    <col min="8971" max="8971" width="21" style="4" customWidth="1"/>
    <col min="8972" max="8972" width="0" style="4" hidden="1" customWidth="1"/>
    <col min="8973" max="8973" width="21.7109375" style="4" customWidth="1"/>
    <col min="8974" max="8976" width="21.85546875" style="4" customWidth="1"/>
    <col min="8977" max="8980" width="0" style="4" hidden="1" customWidth="1"/>
    <col min="8981" max="9221" width="9.140625" style="4"/>
    <col min="9222" max="9222" width="6.5703125" style="4" customWidth="1"/>
    <col min="9223" max="9223" width="47" style="4" customWidth="1"/>
    <col min="9224" max="9224" width="18.5703125" style="4" customWidth="1"/>
    <col min="9225" max="9226" width="0" style="4" hidden="1" customWidth="1"/>
    <col min="9227" max="9227" width="21" style="4" customWidth="1"/>
    <col min="9228" max="9228" width="0" style="4" hidden="1" customWidth="1"/>
    <col min="9229" max="9229" width="21.7109375" style="4" customWidth="1"/>
    <col min="9230" max="9232" width="21.85546875" style="4" customWidth="1"/>
    <col min="9233" max="9236" width="0" style="4" hidden="1" customWidth="1"/>
    <col min="9237" max="9477" width="9.140625" style="4"/>
    <col min="9478" max="9478" width="6.5703125" style="4" customWidth="1"/>
    <col min="9479" max="9479" width="47" style="4" customWidth="1"/>
    <col min="9480" max="9480" width="18.5703125" style="4" customWidth="1"/>
    <col min="9481" max="9482" width="0" style="4" hidden="1" customWidth="1"/>
    <col min="9483" max="9483" width="21" style="4" customWidth="1"/>
    <col min="9484" max="9484" width="0" style="4" hidden="1" customWidth="1"/>
    <col min="9485" max="9485" width="21.7109375" style="4" customWidth="1"/>
    <col min="9486" max="9488" width="21.85546875" style="4" customWidth="1"/>
    <col min="9489" max="9492" width="0" style="4" hidden="1" customWidth="1"/>
    <col min="9493" max="9733" width="9.140625" style="4"/>
    <col min="9734" max="9734" width="6.5703125" style="4" customWidth="1"/>
    <col min="9735" max="9735" width="47" style="4" customWidth="1"/>
    <col min="9736" max="9736" width="18.5703125" style="4" customWidth="1"/>
    <col min="9737" max="9738" width="0" style="4" hidden="1" customWidth="1"/>
    <col min="9739" max="9739" width="21" style="4" customWidth="1"/>
    <col min="9740" max="9740" width="0" style="4" hidden="1" customWidth="1"/>
    <col min="9741" max="9741" width="21.7109375" style="4" customWidth="1"/>
    <col min="9742" max="9744" width="21.85546875" style="4" customWidth="1"/>
    <col min="9745" max="9748" width="0" style="4" hidden="1" customWidth="1"/>
    <col min="9749" max="9989" width="9.140625" style="4"/>
    <col min="9990" max="9990" width="6.5703125" style="4" customWidth="1"/>
    <col min="9991" max="9991" width="47" style="4" customWidth="1"/>
    <col min="9992" max="9992" width="18.5703125" style="4" customWidth="1"/>
    <col min="9993" max="9994" width="0" style="4" hidden="1" customWidth="1"/>
    <col min="9995" max="9995" width="21" style="4" customWidth="1"/>
    <col min="9996" max="9996" width="0" style="4" hidden="1" customWidth="1"/>
    <col min="9997" max="9997" width="21.7109375" style="4" customWidth="1"/>
    <col min="9998" max="10000" width="21.85546875" style="4" customWidth="1"/>
    <col min="10001" max="10004" width="0" style="4" hidden="1" customWidth="1"/>
    <col min="10005" max="10245" width="9.140625" style="4"/>
    <col min="10246" max="10246" width="6.5703125" style="4" customWidth="1"/>
    <col min="10247" max="10247" width="47" style="4" customWidth="1"/>
    <col min="10248" max="10248" width="18.5703125" style="4" customWidth="1"/>
    <col min="10249" max="10250" width="0" style="4" hidden="1" customWidth="1"/>
    <col min="10251" max="10251" width="21" style="4" customWidth="1"/>
    <col min="10252" max="10252" width="0" style="4" hidden="1" customWidth="1"/>
    <col min="10253" max="10253" width="21.7109375" style="4" customWidth="1"/>
    <col min="10254" max="10256" width="21.85546875" style="4" customWidth="1"/>
    <col min="10257" max="10260" width="0" style="4" hidden="1" customWidth="1"/>
    <col min="10261" max="10501" width="9.140625" style="4"/>
    <col min="10502" max="10502" width="6.5703125" style="4" customWidth="1"/>
    <col min="10503" max="10503" width="47" style="4" customWidth="1"/>
    <col min="10504" max="10504" width="18.5703125" style="4" customWidth="1"/>
    <col min="10505" max="10506" width="0" style="4" hidden="1" customWidth="1"/>
    <col min="10507" max="10507" width="21" style="4" customWidth="1"/>
    <col min="10508" max="10508" width="0" style="4" hidden="1" customWidth="1"/>
    <col min="10509" max="10509" width="21.7109375" style="4" customWidth="1"/>
    <col min="10510" max="10512" width="21.85546875" style="4" customWidth="1"/>
    <col min="10513" max="10516" width="0" style="4" hidden="1" customWidth="1"/>
    <col min="10517" max="10757" width="9.140625" style="4"/>
    <col min="10758" max="10758" width="6.5703125" style="4" customWidth="1"/>
    <col min="10759" max="10759" width="47" style="4" customWidth="1"/>
    <col min="10760" max="10760" width="18.5703125" style="4" customWidth="1"/>
    <col min="10761" max="10762" width="0" style="4" hidden="1" customWidth="1"/>
    <col min="10763" max="10763" width="21" style="4" customWidth="1"/>
    <col min="10764" max="10764" width="0" style="4" hidden="1" customWidth="1"/>
    <col min="10765" max="10765" width="21.7109375" style="4" customWidth="1"/>
    <col min="10766" max="10768" width="21.85546875" style="4" customWidth="1"/>
    <col min="10769" max="10772" width="0" style="4" hidden="1" customWidth="1"/>
    <col min="10773" max="11013" width="9.140625" style="4"/>
    <col min="11014" max="11014" width="6.5703125" style="4" customWidth="1"/>
    <col min="11015" max="11015" width="47" style="4" customWidth="1"/>
    <col min="11016" max="11016" width="18.5703125" style="4" customWidth="1"/>
    <col min="11017" max="11018" width="0" style="4" hidden="1" customWidth="1"/>
    <col min="11019" max="11019" width="21" style="4" customWidth="1"/>
    <col min="11020" max="11020" width="0" style="4" hidden="1" customWidth="1"/>
    <col min="11021" max="11021" width="21.7109375" style="4" customWidth="1"/>
    <col min="11022" max="11024" width="21.85546875" style="4" customWidth="1"/>
    <col min="11025" max="11028" width="0" style="4" hidden="1" customWidth="1"/>
    <col min="11029" max="11269" width="9.140625" style="4"/>
    <col min="11270" max="11270" width="6.5703125" style="4" customWidth="1"/>
    <col min="11271" max="11271" width="47" style="4" customWidth="1"/>
    <col min="11272" max="11272" width="18.5703125" style="4" customWidth="1"/>
    <col min="11273" max="11274" width="0" style="4" hidden="1" customWidth="1"/>
    <col min="11275" max="11275" width="21" style="4" customWidth="1"/>
    <col min="11276" max="11276" width="0" style="4" hidden="1" customWidth="1"/>
    <col min="11277" max="11277" width="21.7109375" style="4" customWidth="1"/>
    <col min="11278" max="11280" width="21.85546875" style="4" customWidth="1"/>
    <col min="11281" max="11284" width="0" style="4" hidden="1" customWidth="1"/>
    <col min="11285" max="11525" width="9.140625" style="4"/>
    <col min="11526" max="11526" width="6.5703125" style="4" customWidth="1"/>
    <col min="11527" max="11527" width="47" style="4" customWidth="1"/>
    <col min="11528" max="11528" width="18.5703125" style="4" customWidth="1"/>
    <col min="11529" max="11530" width="0" style="4" hidden="1" customWidth="1"/>
    <col min="11531" max="11531" width="21" style="4" customWidth="1"/>
    <col min="11532" max="11532" width="0" style="4" hidden="1" customWidth="1"/>
    <col min="11533" max="11533" width="21.7109375" style="4" customWidth="1"/>
    <col min="11534" max="11536" width="21.85546875" style="4" customWidth="1"/>
    <col min="11537" max="11540" width="0" style="4" hidden="1" customWidth="1"/>
    <col min="11541" max="11781" width="9.140625" style="4"/>
    <col min="11782" max="11782" width="6.5703125" style="4" customWidth="1"/>
    <col min="11783" max="11783" width="47" style="4" customWidth="1"/>
    <col min="11784" max="11784" width="18.5703125" style="4" customWidth="1"/>
    <col min="11785" max="11786" width="0" style="4" hidden="1" customWidth="1"/>
    <col min="11787" max="11787" width="21" style="4" customWidth="1"/>
    <col min="11788" max="11788" width="0" style="4" hidden="1" customWidth="1"/>
    <col min="11789" max="11789" width="21.7109375" style="4" customWidth="1"/>
    <col min="11790" max="11792" width="21.85546875" style="4" customWidth="1"/>
    <col min="11793" max="11796" width="0" style="4" hidden="1" customWidth="1"/>
    <col min="11797" max="12037" width="9.140625" style="4"/>
    <col min="12038" max="12038" width="6.5703125" style="4" customWidth="1"/>
    <col min="12039" max="12039" width="47" style="4" customWidth="1"/>
    <col min="12040" max="12040" width="18.5703125" style="4" customWidth="1"/>
    <col min="12041" max="12042" width="0" style="4" hidden="1" customWidth="1"/>
    <col min="12043" max="12043" width="21" style="4" customWidth="1"/>
    <col min="12044" max="12044" width="0" style="4" hidden="1" customWidth="1"/>
    <col min="12045" max="12045" width="21.7109375" style="4" customWidth="1"/>
    <col min="12046" max="12048" width="21.85546875" style="4" customWidth="1"/>
    <col min="12049" max="12052" width="0" style="4" hidden="1" customWidth="1"/>
    <col min="12053" max="12293" width="9.140625" style="4"/>
    <col min="12294" max="12294" width="6.5703125" style="4" customWidth="1"/>
    <col min="12295" max="12295" width="47" style="4" customWidth="1"/>
    <col min="12296" max="12296" width="18.5703125" style="4" customWidth="1"/>
    <col min="12297" max="12298" width="0" style="4" hidden="1" customWidth="1"/>
    <col min="12299" max="12299" width="21" style="4" customWidth="1"/>
    <col min="12300" max="12300" width="0" style="4" hidden="1" customWidth="1"/>
    <col min="12301" max="12301" width="21.7109375" style="4" customWidth="1"/>
    <col min="12302" max="12304" width="21.85546875" style="4" customWidth="1"/>
    <col min="12305" max="12308" width="0" style="4" hidden="1" customWidth="1"/>
    <col min="12309" max="12549" width="9.140625" style="4"/>
    <col min="12550" max="12550" width="6.5703125" style="4" customWidth="1"/>
    <col min="12551" max="12551" width="47" style="4" customWidth="1"/>
    <col min="12552" max="12552" width="18.5703125" style="4" customWidth="1"/>
    <col min="12553" max="12554" width="0" style="4" hidden="1" customWidth="1"/>
    <col min="12555" max="12555" width="21" style="4" customWidth="1"/>
    <col min="12556" max="12556" width="0" style="4" hidden="1" customWidth="1"/>
    <col min="12557" max="12557" width="21.7109375" style="4" customWidth="1"/>
    <col min="12558" max="12560" width="21.85546875" style="4" customWidth="1"/>
    <col min="12561" max="12564" width="0" style="4" hidden="1" customWidth="1"/>
    <col min="12565" max="12805" width="9.140625" style="4"/>
    <col min="12806" max="12806" width="6.5703125" style="4" customWidth="1"/>
    <col min="12807" max="12807" width="47" style="4" customWidth="1"/>
    <col min="12808" max="12808" width="18.5703125" style="4" customWidth="1"/>
    <col min="12809" max="12810" width="0" style="4" hidden="1" customWidth="1"/>
    <col min="12811" max="12811" width="21" style="4" customWidth="1"/>
    <col min="12812" max="12812" width="0" style="4" hidden="1" customWidth="1"/>
    <col min="12813" max="12813" width="21.7109375" style="4" customWidth="1"/>
    <col min="12814" max="12816" width="21.85546875" style="4" customWidth="1"/>
    <col min="12817" max="12820" width="0" style="4" hidden="1" customWidth="1"/>
    <col min="12821" max="13061" width="9.140625" style="4"/>
    <col min="13062" max="13062" width="6.5703125" style="4" customWidth="1"/>
    <col min="13063" max="13063" width="47" style="4" customWidth="1"/>
    <col min="13064" max="13064" width="18.5703125" style="4" customWidth="1"/>
    <col min="13065" max="13066" width="0" style="4" hidden="1" customWidth="1"/>
    <col min="13067" max="13067" width="21" style="4" customWidth="1"/>
    <col min="13068" max="13068" width="0" style="4" hidden="1" customWidth="1"/>
    <col min="13069" max="13069" width="21.7109375" style="4" customWidth="1"/>
    <col min="13070" max="13072" width="21.85546875" style="4" customWidth="1"/>
    <col min="13073" max="13076" width="0" style="4" hidden="1" customWidth="1"/>
    <col min="13077" max="13317" width="9.140625" style="4"/>
    <col min="13318" max="13318" width="6.5703125" style="4" customWidth="1"/>
    <col min="13319" max="13319" width="47" style="4" customWidth="1"/>
    <col min="13320" max="13320" width="18.5703125" style="4" customWidth="1"/>
    <col min="13321" max="13322" width="0" style="4" hidden="1" customWidth="1"/>
    <col min="13323" max="13323" width="21" style="4" customWidth="1"/>
    <col min="13324" max="13324" width="0" style="4" hidden="1" customWidth="1"/>
    <col min="13325" max="13325" width="21.7109375" style="4" customWidth="1"/>
    <col min="13326" max="13328" width="21.85546875" style="4" customWidth="1"/>
    <col min="13329" max="13332" width="0" style="4" hidden="1" customWidth="1"/>
    <col min="13333" max="13573" width="9.140625" style="4"/>
    <col min="13574" max="13574" width="6.5703125" style="4" customWidth="1"/>
    <col min="13575" max="13575" width="47" style="4" customWidth="1"/>
    <col min="13576" max="13576" width="18.5703125" style="4" customWidth="1"/>
    <col min="13577" max="13578" width="0" style="4" hidden="1" customWidth="1"/>
    <col min="13579" max="13579" width="21" style="4" customWidth="1"/>
    <col min="13580" max="13580" width="0" style="4" hidden="1" customWidth="1"/>
    <col min="13581" max="13581" width="21.7109375" style="4" customWidth="1"/>
    <col min="13582" max="13584" width="21.85546875" style="4" customWidth="1"/>
    <col min="13585" max="13588" width="0" style="4" hidden="1" customWidth="1"/>
    <col min="13589" max="13829" width="9.140625" style="4"/>
    <col min="13830" max="13830" width="6.5703125" style="4" customWidth="1"/>
    <col min="13831" max="13831" width="47" style="4" customWidth="1"/>
    <col min="13832" max="13832" width="18.5703125" style="4" customWidth="1"/>
    <col min="13833" max="13834" width="0" style="4" hidden="1" customWidth="1"/>
    <col min="13835" max="13835" width="21" style="4" customWidth="1"/>
    <col min="13836" max="13836" width="0" style="4" hidden="1" customWidth="1"/>
    <col min="13837" max="13837" width="21.7109375" style="4" customWidth="1"/>
    <col min="13838" max="13840" width="21.85546875" style="4" customWidth="1"/>
    <col min="13841" max="13844" width="0" style="4" hidden="1" customWidth="1"/>
    <col min="13845" max="14085" width="9.140625" style="4"/>
    <col min="14086" max="14086" width="6.5703125" style="4" customWidth="1"/>
    <col min="14087" max="14087" width="47" style="4" customWidth="1"/>
    <col min="14088" max="14088" width="18.5703125" style="4" customWidth="1"/>
    <col min="14089" max="14090" width="0" style="4" hidden="1" customWidth="1"/>
    <col min="14091" max="14091" width="21" style="4" customWidth="1"/>
    <col min="14092" max="14092" width="0" style="4" hidden="1" customWidth="1"/>
    <col min="14093" max="14093" width="21.7109375" style="4" customWidth="1"/>
    <col min="14094" max="14096" width="21.85546875" style="4" customWidth="1"/>
    <col min="14097" max="14100" width="0" style="4" hidden="1" customWidth="1"/>
    <col min="14101" max="14341" width="9.140625" style="4"/>
    <col min="14342" max="14342" width="6.5703125" style="4" customWidth="1"/>
    <col min="14343" max="14343" width="47" style="4" customWidth="1"/>
    <col min="14344" max="14344" width="18.5703125" style="4" customWidth="1"/>
    <col min="14345" max="14346" width="0" style="4" hidden="1" customWidth="1"/>
    <col min="14347" max="14347" width="21" style="4" customWidth="1"/>
    <col min="14348" max="14348" width="0" style="4" hidden="1" customWidth="1"/>
    <col min="14349" max="14349" width="21.7109375" style="4" customWidth="1"/>
    <col min="14350" max="14352" width="21.85546875" style="4" customWidth="1"/>
    <col min="14353" max="14356" width="0" style="4" hidden="1" customWidth="1"/>
    <col min="14357" max="14597" width="9.140625" style="4"/>
    <col min="14598" max="14598" width="6.5703125" style="4" customWidth="1"/>
    <col min="14599" max="14599" width="47" style="4" customWidth="1"/>
    <col min="14600" max="14600" width="18.5703125" style="4" customWidth="1"/>
    <col min="14601" max="14602" width="0" style="4" hidden="1" customWidth="1"/>
    <col min="14603" max="14603" width="21" style="4" customWidth="1"/>
    <col min="14604" max="14604" width="0" style="4" hidden="1" customWidth="1"/>
    <col min="14605" max="14605" width="21.7109375" style="4" customWidth="1"/>
    <col min="14606" max="14608" width="21.85546875" style="4" customWidth="1"/>
    <col min="14609" max="14612" width="0" style="4" hidden="1" customWidth="1"/>
    <col min="14613" max="14853" width="9.140625" style="4"/>
    <col min="14854" max="14854" width="6.5703125" style="4" customWidth="1"/>
    <col min="14855" max="14855" width="47" style="4" customWidth="1"/>
    <col min="14856" max="14856" width="18.5703125" style="4" customWidth="1"/>
    <col min="14857" max="14858" width="0" style="4" hidden="1" customWidth="1"/>
    <col min="14859" max="14859" width="21" style="4" customWidth="1"/>
    <col min="14860" max="14860" width="0" style="4" hidden="1" customWidth="1"/>
    <col min="14861" max="14861" width="21.7109375" style="4" customWidth="1"/>
    <col min="14862" max="14864" width="21.85546875" style="4" customWidth="1"/>
    <col min="14865" max="14868" width="0" style="4" hidden="1" customWidth="1"/>
    <col min="14869" max="15109" width="9.140625" style="4"/>
    <col min="15110" max="15110" width="6.5703125" style="4" customWidth="1"/>
    <col min="15111" max="15111" width="47" style="4" customWidth="1"/>
    <col min="15112" max="15112" width="18.5703125" style="4" customWidth="1"/>
    <col min="15113" max="15114" width="0" style="4" hidden="1" customWidth="1"/>
    <col min="15115" max="15115" width="21" style="4" customWidth="1"/>
    <col min="15116" max="15116" width="0" style="4" hidden="1" customWidth="1"/>
    <col min="15117" max="15117" width="21.7109375" style="4" customWidth="1"/>
    <col min="15118" max="15120" width="21.85546875" style="4" customWidth="1"/>
    <col min="15121" max="15124" width="0" style="4" hidden="1" customWidth="1"/>
    <col min="15125" max="15365" width="9.140625" style="4"/>
    <col min="15366" max="15366" width="6.5703125" style="4" customWidth="1"/>
    <col min="15367" max="15367" width="47" style="4" customWidth="1"/>
    <col min="15368" max="15368" width="18.5703125" style="4" customWidth="1"/>
    <col min="15369" max="15370" width="0" style="4" hidden="1" customWidth="1"/>
    <col min="15371" max="15371" width="21" style="4" customWidth="1"/>
    <col min="15372" max="15372" width="0" style="4" hidden="1" customWidth="1"/>
    <col min="15373" max="15373" width="21.7109375" style="4" customWidth="1"/>
    <col min="15374" max="15376" width="21.85546875" style="4" customWidth="1"/>
    <col min="15377" max="15380" width="0" style="4" hidden="1" customWidth="1"/>
    <col min="15381" max="15621" width="9.140625" style="4"/>
    <col min="15622" max="15622" width="6.5703125" style="4" customWidth="1"/>
    <col min="15623" max="15623" width="47" style="4" customWidth="1"/>
    <col min="15624" max="15624" width="18.5703125" style="4" customWidth="1"/>
    <col min="15625" max="15626" width="0" style="4" hidden="1" customWidth="1"/>
    <col min="15627" max="15627" width="21" style="4" customWidth="1"/>
    <col min="15628" max="15628" width="0" style="4" hidden="1" customWidth="1"/>
    <col min="15629" max="15629" width="21.7109375" style="4" customWidth="1"/>
    <col min="15630" max="15632" width="21.85546875" style="4" customWidth="1"/>
    <col min="15633" max="15636" width="0" style="4" hidden="1" customWidth="1"/>
    <col min="15637" max="15877" width="9.140625" style="4"/>
    <col min="15878" max="15878" width="6.5703125" style="4" customWidth="1"/>
    <col min="15879" max="15879" width="47" style="4" customWidth="1"/>
    <col min="15880" max="15880" width="18.5703125" style="4" customWidth="1"/>
    <col min="15881" max="15882" width="0" style="4" hidden="1" customWidth="1"/>
    <col min="15883" max="15883" width="21" style="4" customWidth="1"/>
    <col min="15884" max="15884" width="0" style="4" hidden="1" customWidth="1"/>
    <col min="15885" max="15885" width="21.7109375" style="4" customWidth="1"/>
    <col min="15886" max="15888" width="21.85546875" style="4" customWidth="1"/>
    <col min="15889" max="15892" width="0" style="4" hidden="1" customWidth="1"/>
    <col min="15893" max="16133" width="9.140625" style="4"/>
    <col min="16134" max="16134" width="6.5703125" style="4" customWidth="1"/>
    <col min="16135" max="16135" width="47" style="4" customWidth="1"/>
    <col min="16136" max="16136" width="18.5703125" style="4" customWidth="1"/>
    <col min="16137" max="16138" width="0" style="4" hidden="1" customWidth="1"/>
    <col min="16139" max="16139" width="21" style="4" customWidth="1"/>
    <col min="16140" max="16140" width="0" style="4" hidden="1" customWidth="1"/>
    <col min="16141" max="16141" width="21.7109375" style="4" customWidth="1"/>
    <col min="16142" max="16144" width="21.85546875" style="4" customWidth="1"/>
    <col min="16145" max="16148" width="0" style="4" hidden="1" customWidth="1"/>
    <col min="16149" max="16384" width="9.140625" style="4"/>
  </cols>
  <sheetData>
    <row r="3" spans="1:21" ht="31.5" customHeight="1" x14ac:dyDescent="0.25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82"/>
    </row>
    <row r="5" spans="1:21" x14ac:dyDescent="0.25">
      <c r="D5" s="5">
        <v>2016</v>
      </c>
      <c r="E5" s="5">
        <v>2017</v>
      </c>
      <c r="F5" s="5">
        <v>2017</v>
      </c>
      <c r="G5" s="5">
        <v>2018</v>
      </c>
      <c r="H5" s="5">
        <v>2018</v>
      </c>
      <c r="I5" s="5">
        <v>2018</v>
      </c>
      <c r="J5" s="5">
        <v>2019</v>
      </c>
      <c r="K5" s="5">
        <v>2019</v>
      </c>
      <c r="L5" s="5">
        <v>2020</v>
      </c>
      <c r="M5" s="5">
        <v>2020</v>
      </c>
      <c r="N5" s="5">
        <v>2021</v>
      </c>
      <c r="O5" s="5">
        <v>2021</v>
      </c>
      <c r="P5" s="5">
        <v>2022</v>
      </c>
      <c r="Q5" s="5">
        <v>2022</v>
      </c>
      <c r="R5" s="5">
        <v>2023</v>
      </c>
      <c r="S5" s="5">
        <v>2023</v>
      </c>
      <c r="T5" s="5"/>
      <c r="U5" s="5">
        <v>2024</v>
      </c>
    </row>
    <row r="6" spans="1:21" s="10" customFormat="1" ht="82.5" customHeight="1" x14ac:dyDescent="0.25">
      <c r="A6" s="6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26</v>
      </c>
      <c r="G6" s="8" t="s">
        <v>28</v>
      </c>
      <c r="H6" s="7" t="s">
        <v>27</v>
      </c>
      <c r="I6" s="7" t="s">
        <v>26</v>
      </c>
      <c r="J6" s="8" t="s">
        <v>28</v>
      </c>
      <c r="K6" s="8" t="s">
        <v>27</v>
      </c>
      <c r="L6" s="61" t="s">
        <v>28</v>
      </c>
      <c r="M6" s="34" t="s">
        <v>27</v>
      </c>
      <c r="N6" s="9" t="s">
        <v>28</v>
      </c>
      <c r="O6" s="84" t="s">
        <v>27</v>
      </c>
      <c r="P6" s="8" t="s">
        <v>28</v>
      </c>
      <c r="Q6" s="84" t="s">
        <v>27</v>
      </c>
      <c r="R6" s="9" t="s">
        <v>28</v>
      </c>
      <c r="S6" s="84" t="s">
        <v>27</v>
      </c>
      <c r="T6" s="7" t="s">
        <v>27</v>
      </c>
      <c r="U6" s="84" t="s">
        <v>27</v>
      </c>
    </row>
    <row r="7" spans="1:21" s="14" customFormat="1" ht="31.5" x14ac:dyDescent="0.25">
      <c r="A7" s="11" t="s">
        <v>29</v>
      </c>
      <c r="B7" s="12" t="s">
        <v>30</v>
      </c>
      <c r="C7" s="11"/>
      <c r="D7" s="13"/>
      <c r="E7" s="13"/>
      <c r="F7" s="13"/>
      <c r="G7" s="13"/>
      <c r="H7" s="13"/>
      <c r="I7" s="13"/>
      <c r="J7" s="13"/>
      <c r="K7" s="13"/>
      <c r="L7" s="62"/>
      <c r="M7" s="48"/>
      <c r="N7" s="13"/>
      <c r="O7" s="85"/>
      <c r="P7" s="13"/>
      <c r="Q7" s="85"/>
      <c r="R7" s="13"/>
      <c r="S7" s="85"/>
      <c r="T7" s="13"/>
      <c r="U7" s="85"/>
    </row>
    <row r="8" spans="1:21" s="14" customFormat="1" x14ac:dyDescent="0.25">
      <c r="A8" s="11" t="s">
        <v>31</v>
      </c>
      <c r="B8" s="15" t="s">
        <v>32</v>
      </c>
      <c r="C8" s="11" t="s">
        <v>33</v>
      </c>
      <c r="D8" s="16">
        <f>4756202.09/1000</f>
        <v>4756.2020899999998</v>
      </c>
      <c r="E8" s="16"/>
      <c r="F8" s="16">
        <f>[1]НИТ_12!$C$30/1000</f>
        <v>5002.4878600000002</v>
      </c>
      <c r="G8" s="16">
        <f>+G12+G24</f>
        <v>15264.794300878337</v>
      </c>
      <c r="H8" s="16"/>
      <c r="I8" s="16">
        <v>8108.2602900000002</v>
      </c>
      <c r="J8" s="16">
        <f>+J24*1.05</f>
        <v>7307.9364363005598</v>
      </c>
      <c r="K8" s="17"/>
      <c r="L8" s="63">
        <f>+L24*1.05</f>
        <v>12323.649556657987</v>
      </c>
      <c r="M8" s="111"/>
      <c r="N8" s="16">
        <f>+N24*1.05</f>
        <v>6619.4464872943918</v>
      </c>
      <c r="O8" s="86"/>
      <c r="P8" s="16">
        <f>+P24*1.05</f>
        <v>6828.2551380529358</v>
      </c>
      <c r="Q8" s="86"/>
      <c r="R8" s="16">
        <f>+R24*1.05</f>
        <v>7670.5006925497673</v>
      </c>
      <c r="S8" s="86"/>
      <c r="T8" s="17"/>
      <c r="U8" s="86"/>
    </row>
    <row r="9" spans="1:21" s="14" customFormat="1" x14ac:dyDescent="0.25">
      <c r="A9" s="11" t="s">
        <v>34</v>
      </c>
      <c r="B9" s="15" t="s">
        <v>35</v>
      </c>
      <c r="C9" s="11" t="s">
        <v>33</v>
      </c>
      <c r="D9" s="16">
        <f>+D8-D24</f>
        <v>-2815.9482453816081</v>
      </c>
      <c r="E9" s="16"/>
      <c r="F9" s="16">
        <f>+F8-F24</f>
        <v>-2095.7172464156529</v>
      </c>
      <c r="G9" s="16"/>
      <c r="H9" s="16"/>
      <c r="I9" s="16">
        <f>+I8-I24</f>
        <v>-1640.626378124236</v>
      </c>
      <c r="J9" s="16"/>
      <c r="K9" s="17"/>
      <c r="L9" s="63"/>
      <c r="M9" s="111"/>
      <c r="N9" s="16"/>
      <c r="O9" s="86"/>
      <c r="P9" s="16"/>
      <c r="Q9" s="86"/>
      <c r="R9" s="16"/>
      <c r="S9" s="86"/>
      <c r="T9" s="17"/>
      <c r="U9" s="86"/>
    </row>
    <row r="10" spans="1:21" s="14" customFormat="1" ht="31.5" hidden="1" customHeight="1" x14ac:dyDescent="0.25">
      <c r="A10" s="11" t="s">
        <v>36</v>
      </c>
      <c r="B10" s="15" t="s">
        <v>37</v>
      </c>
      <c r="C10" s="11" t="s">
        <v>33</v>
      </c>
      <c r="D10" s="16"/>
      <c r="E10" s="16"/>
      <c r="F10" s="16"/>
      <c r="G10" s="16"/>
      <c r="H10" s="16"/>
      <c r="I10" s="16"/>
      <c r="J10" s="16"/>
      <c r="K10" s="17"/>
      <c r="L10" s="63"/>
      <c r="M10" s="111"/>
      <c r="N10" s="16"/>
      <c r="O10" s="86"/>
      <c r="P10" s="16"/>
      <c r="Q10" s="86"/>
      <c r="R10" s="16"/>
      <c r="S10" s="86"/>
      <c r="T10" s="17"/>
      <c r="U10" s="86"/>
    </row>
    <row r="11" spans="1:21" s="14" customFormat="1" ht="15.75" hidden="1" customHeight="1" x14ac:dyDescent="0.25">
      <c r="A11" s="11" t="s">
        <v>38</v>
      </c>
      <c r="B11" s="15" t="s">
        <v>39</v>
      </c>
      <c r="C11" s="11" t="s">
        <v>33</v>
      </c>
      <c r="D11" s="16"/>
      <c r="E11" s="16"/>
      <c r="F11" s="16"/>
      <c r="G11" s="16"/>
      <c r="H11" s="16"/>
      <c r="I11" s="16"/>
      <c r="J11" s="16"/>
      <c r="K11" s="17"/>
      <c r="L11" s="63"/>
      <c r="M11" s="111"/>
      <c r="N11" s="16"/>
      <c r="O11" s="86"/>
      <c r="P11" s="16"/>
      <c r="Q11" s="86"/>
      <c r="R11" s="16"/>
      <c r="S11" s="86"/>
      <c r="T11" s="17"/>
      <c r="U11" s="86"/>
    </row>
    <row r="12" spans="1:21" s="14" customFormat="1" x14ac:dyDescent="0.25">
      <c r="A12" s="11" t="s">
        <v>40</v>
      </c>
      <c r="B12" s="12" t="s">
        <v>41</v>
      </c>
      <c r="C12" s="11"/>
      <c r="D12" s="16"/>
      <c r="E12" s="16"/>
      <c r="F12" s="16"/>
      <c r="G12" s="16">
        <f>+G24*5%</f>
        <v>726.89496670849223</v>
      </c>
      <c r="H12" s="16"/>
      <c r="I12" s="16"/>
      <c r="J12" s="16"/>
      <c r="K12" s="17"/>
      <c r="L12" s="63"/>
      <c r="M12" s="111"/>
      <c r="N12" s="16"/>
      <c r="O12" s="86"/>
      <c r="P12" s="16"/>
      <c r="Q12" s="86"/>
      <c r="R12" s="16"/>
      <c r="S12" s="86"/>
      <c r="T12" s="17"/>
      <c r="U12" s="86"/>
    </row>
    <row r="13" spans="1:21" s="14" customFormat="1" ht="78.75" x14ac:dyDescent="0.25">
      <c r="A13" s="11" t="s">
        <v>42</v>
      </c>
      <c r="B13" s="15" t="s">
        <v>43</v>
      </c>
      <c r="C13" s="11" t="s">
        <v>44</v>
      </c>
      <c r="D13" s="18">
        <f>D9/D8</f>
        <v>-0.59205815734831579</v>
      </c>
      <c r="E13" s="18" t="e">
        <f>E9/E8</f>
        <v>#DIV/0!</v>
      </c>
      <c r="F13" s="18">
        <f>F9/F8</f>
        <v>-0.4189349989578291</v>
      </c>
      <c r="G13" s="19">
        <v>0.05</v>
      </c>
      <c r="H13" s="19"/>
      <c r="I13" s="19">
        <f>I9/I8</f>
        <v>-0.2023401222266677</v>
      </c>
      <c r="J13" s="19">
        <v>0.05</v>
      </c>
      <c r="K13" s="20"/>
      <c r="L13" s="64">
        <v>0.05</v>
      </c>
      <c r="M13" s="112"/>
      <c r="N13" s="19">
        <v>0.05</v>
      </c>
      <c r="O13" s="87"/>
      <c r="P13" s="19">
        <v>0.05</v>
      </c>
      <c r="Q13" s="87"/>
      <c r="R13" s="19">
        <v>0.05</v>
      </c>
      <c r="S13" s="87"/>
      <c r="T13" s="20"/>
      <c r="U13" s="87"/>
    </row>
    <row r="14" spans="1:21" s="14" customFormat="1" ht="31.5" x14ac:dyDescent="0.25">
      <c r="A14" s="11" t="s">
        <v>45</v>
      </c>
      <c r="B14" s="12" t="s">
        <v>46</v>
      </c>
      <c r="C14" s="11"/>
      <c r="D14" s="13"/>
      <c r="E14" s="13"/>
      <c r="F14" s="13"/>
      <c r="G14" s="13"/>
      <c r="H14" s="13"/>
      <c r="I14" s="13"/>
      <c r="J14" s="13"/>
      <c r="K14" s="21"/>
      <c r="L14" s="62"/>
      <c r="M14" s="93"/>
      <c r="N14" s="13"/>
      <c r="O14" s="88"/>
      <c r="P14" s="13"/>
      <c r="Q14" s="88"/>
      <c r="R14" s="13"/>
      <c r="S14" s="88"/>
      <c r="T14" s="21"/>
      <c r="U14" s="88"/>
    </row>
    <row r="15" spans="1:21" s="14" customFormat="1" ht="34.5" hidden="1" customHeight="1" x14ac:dyDescent="0.25">
      <c r="A15" s="11" t="s">
        <v>47</v>
      </c>
      <c r="B15" s="15" t="s">
        <v>48</v>
      </c>
      <c r="C15" s="11" t="s">
        <v>49</v>
      </c>
      <c r="D15" s="13"/>
      <c r="E15" s="13"/>
      <c r="F15" s="13"/>
      <c r="G15" s="13"/>
      <c r="H15" s="13"/>
      <c r="I15" s="13"/>
      <c r="J15" s="13"/>
      <c r="K15" s="21"/>
      <c r="L15" s="62"/>
      <c r="M15" s="93"/>
      <c r="N15" s="13"/>
      <c r="O15" s="88"/>
      <c r="P15" s="13"/>
      <c r="Q15" s="88"/>
      <c r="R15" s="13"/>
      <c r="S15" s="88"/>
      <c r="T15" s="21"/>
      <c r="U15" s="88"/>
    </row>
    <row r="16" spans="1:21" s="14" customFormat="1" ht="34.5" hidden="1" customHeight="1" x14ac:dyDescent="0.25">
      <c r="A16" s="11" t="s">
        <v>50</v>
      </c>
      <c r="B16" s="15" t="s">
        <v>51</v>
      </c>
      <c r="C16" s="11" t="s">
        <v>52</v>
      </c>
      <c r="D16" s="13"/>
      <c r="E16" s="13"/>
      <c r="F16" s="13"/>
      <c r="G16" s="13"/>
      <c r="H16" s="13"/>
      <c r="I16" s="13"/>
      <c r="J16" s="13"/>
      <c r="K16" s="21"/>
      <c r="L16" s="62"/>
      <c r="M16" s="93"/>
      <c r="N16" s="13"/>
      <c r="O16" s="88"/>
      <c r="P16" s="13"/>
      <c r="Q16" s="88"/>
      <c r="R16" s="13"/>
      <c r="S16" s="88"/>
      <c r="T16" s="21"/>
      <c r="U16" s="88"/>
    </row>
    <row r="17" spans="1:21" s="27" customFormat="1" ht="18.75" x14ac:dyDescent="0.25">
      <c r="A17" s="22" t="s">
        <v>53</v>
      </c>
      <c r="B17" s="23" t="s">
        <v>54</v>
      </c>
      <c r="C17" s="22" t="s">
        <v>49</v>
      </c>
      <c r="D17" s="24">
        <v>2.3786</v>
      </c>
      <c r="E17" s="24">
        <v>1.8314999999999999</v>
      </c>
      <c r="F17" s="25">
        <v>1.8314999999999999</v>
      </c>
      <c r="G17" s="26">
        <v>2.0864600000000002</v>
      </c>
      <c r="H17" s="25">
        <v>2.1964999999999999</v>
      </c>
      <c r="I17" s="25">
        <v>2.1960999999999999</v>
      </c>
      <c r="J17" s="25">
        <v>2.1179000000000001</v>
      </c>
      <c r="K17" s="25">
        <v>2.23</v>
      </c>
      <c r="L17" s="65">
        <v>1.6199083333333337</v>
      </c>
      <c r="M17" s="25">
        <v>1.6199000000000001</v>
      </c>
      <c r="N17" s="25">
        <v>2.1179000000000001</v>
      </c>
      <c r="O17" s="89"/>
      <c r="P17" s="25">
        <v>2.1179000000000001</v>
      </c>
      <c r="Q17" s="89"/>
      <c r="R17" s="25">
        <v>2.1179000000000001</v>
      </c>
      <c r="S17" s="89"/>
      <c r="T17" s="25"/>
      <c r="U17" s="89"/>
    </row>
    <row r="18" spans="1:21" s="31" customFormat="1" ht="34.5" x14ac:dyDescent="0.25">
      <c r="A18" s="28" t="s">
        <v>55</v>
      </c>
      <c r="B18" s="29" t="s">
        <v>56</v>
      </c>
      <c r="C18" s="28" t="s">
        <v>57</v>
      </c>
      <c r="D18" s="30">
        <v>8238.4419999999991</v>
      </c>
      <c r="E18" s="30">
        <v>9317.4000000000015</v>
      </c>
      <c r="F18" s="26">
        <v>9102.6569999999992</v>
      </c>
      <c r="G18" s="26">
        <v>8896.1549999999988</v>
      </c>
      <c r="H18" s="26">
        <f>4689.54+4206.53</f>
        <v>8896.07</v>
      </c>
      <c r="I18" s="26">
        <v>7492.2439999999997</v>
      </c>
      <c r="J18" s="26">
        <v>9953.2369999999992</v>
      </c>
      <c r="K18" s="26">
        <v>9953.0920000000006</v>
      </c>
      <c r="L18" s="66">
        <v>7094.7290000000003</v>
      </c>
      <c r="M18" s="26">
        <v>7094.8360189567302</v>
      </c>
      <c r="N18" s="26">
        <v>9953.2369999999992</v>
      </c>
      <c r="O18" s="90"/>
      <c r="P18" s="26">
        <v>9953.2369999999992</v>
      </c>
      <c r="Q18" s="90"/>
      <c r="R18" s="26">
        <v>9953.2369999999992</v>
      </c>
      <c r="S18" s="90"/>
      <c r="T18" s="26"/>
      <c r="U18" s="90"/>
    </row>
    <row r="19" spans="1:21" s="31" customFormat="1" ht="50.25" x14ac:dyDescent="0.25">
      <c r="A19" s="28" t="s">
        <v>58</v>
      </c>
      <c r="B19" s="29" t="s">
        <v>59</v>
      </c>
      <c r="C19" s="28" t="s">
        <v>57</v>
      </c>
      <c r="D19" s="30">
        <v>8.0559999999999992</v>
      </c>
      <c r="E19" s="30">
        <v>7.7190000000000003</v>
      </c>
      <c r="F19" s="26">
        <f>6.137+0.02</f>
        <v>6.1569999999999991</v>
      </c>
      <c r="G19" s="26">
        <v>9.3620000000000019</v>
      </c>
      <c r="H19" s="26">
        <v>9.3620000000000019</v>
      </c>
      <c r="I19" s="26">
        <v>31.888999999999999</v>
      </c>
      <c r="J19" s="26">
        <v>37.898000000000003</v>
      </c>
      <c r="K19" s="26">
        <v>37.898000000000003</v>
      </c>
      <c r="L19" s="66">
        <v>32.721999999999994</v>
      </c>
      <c r="M19" s="26">
        <v>26.170999999999999</v>
      </c>
      <c r="N19" s="26">
        <v>37.898000000000003</v>
      </c>
      <c r="O19" s="90"/>
      <c r="P19" s="26">
        <v>37.898000000000003</v>
      </c>
      <c r="Q19" s="90"/>
      <c r="R19" s="26">
        <v>37.898000000000003</v>
      </c>
      <c r="S19" s="90"/>
      <c r="T19" s="26"/>
      <c r="U19" s="90"/>
    </row>
    <row r="20" spans="1:21" s="31" customFormat="1" x14ac:dyDescent="0.25">
      <c r="A20" s="102" t="s">
        <v>60</v>
      </c>
      <c r="B20" s="102" t="s">
        <v>61</v>
      </c>
      <c r="C20" s="102" t="s">
        <v>44</v>
      </c>
      <c r="D20" s="32">
        <v>4.3499999999999997E-2</v>
      </c>
      <c r="E20" s="32" t="s">
        <v>62</v>
      </c>
      <c r="F20" s="95" t="s">
        <v>63</v>
      </c>
      <c r="G20" s="33">
        <v>0.05</v>
      </c>
      <c r="H20" s="95">
        <v>0.05</v>
      </c>
      <c r="I20" s="68">
        <v>0.05</v>
      </c>
      <c r="J20" s="95">
        <v>0.05</v>
      </c>
      <c r="K20" s="95">
        <v>0.05</v>
      </c>
      <c r="L20" s="103">
        <v>0.05</v>
      </c>
      <c r="M20" s="95">
        <v>0.05</v>
      </c>
      <c r="N20" s="95">
        <v>0.05</v>
      </c>
      <c r="O20" s="99">
        <v>0.05</v>
      </c>
      <c r="P20" s="95">
        <v>0.05</v>
      </c>
      <c r="Q20" s="99">
        <v>0.05</v>
      </c>
      <c r="R20" s="95">
        <v>0.05</v>
      </c>
      <c r="S20" s="99">
        <v>0.05</v>
      </c>
      <c r="T20" s="95"/>
      <c r="U20" s="99">
        <v>0.05</v>
      </c>
    </row>
    <row r="21" spans="1:21" s="31" customFormat="1" ht="43.5" customHeight="1" x14ac:dyDescent="0.25">
      <c r="A21" s="102"/>
      <c r="B21" s="102"/>
      <c r="C21" s="102"/>
      <c r="D21" s="34"/>
      <c r="E21" s="34" t="s">
        <v>64</v>
      </c>
      <c r="F21" s="96"/>
      <c r="G21" s="33">
        <v>0.05</v>
      </c>
      <c r="H21" s="96"/>
      <c r="I21" s="69"/>
      <c r="J21" s="96"/>
      <c r="K21" s="96"/>
      <c r="L21" s="104"/>
      <c r="M21" s="96"/>
      <c r="N21" s="96"/>
      <c r="O21" s="100"/>
      <c r="P21" s="96"/>
      <c r="Q21" s="100"/>
      <c r="R21" s="96"/>
      <c r="S21" s="100"/>
      <c r="T21" s="96"/>
      <c r="U21" s="100"/>
    </row>
    <row r="22" spans="1:21" s="31" customFormat="1" ht="126" x14ac:dyDescent="0.25">
      <c r="A22" s="28" t="s">
        <v>65</v>
      </c>
      <c r="B22" s="29" t="s">
        <v>66</v>
      </c>
      <c r="C22" s="28"/>
      <c r="D22" s="35" t="s">
        <v>67</v>
      </c>
      <c r="E22" s="35" t="s">
        <v>67</v>
      </c>
      <c r="F22" s="35" t="s">
        <v>68</v>
      </c>
      <c r="G22" s="35"/>
      <c r="H22" s="35" t="s">
        <v>68</v>
      </c>
      <c r="I22" s="35" t="s">
        <v>68</v>
      </c>
      <c r="J22" s="35" t="s">
        <v>69</v>
      </c>
      <c r="K22" s="35" t="s">
        <v>68</v>
      </c>
      <c r="L22" s="67" t="s">
        <v>68</v>
      </c>
      <c r="M22" s="35" t="s">
        <v>68</v>
      </c>
      <c r="N22" s="35" t="s">
        <v>70</v>
      </c>
      <c r="O22" s="35"/>
      <c r="P22" s="35"/>
      <c r="Q22" s="35"/>
      <c r="R22" s="35"/>
      <c r="S22" s="35"/>
      <c r="T22" s="35"/>
      <c r="U22" s="35"/>
    </row>
    <row r="23" spans="1:21" s="14" customFormat="1" ht="66" hidden="1" customHeight="1" x14ac:dyDescent="0.25">
      <c r="A23" s="11" t="s">
        <v>71</v>
      </c>
      <c r="B23" s="15" t="s">
        <v>72</v>
      </c>
      <c r="C23" s="11" t="s">
        <v>52</v>
      </c>
      <c r="D23" s="16"/>
      <c r="E23" s="16"/>
      <c r="F23" s="16"/>
      <c r="G23" s="16"/>
      <c r="H23" s="16"/>
      <c r="I23" s="16"/>
      <c r="J23" s="16"/>
      <c r="K23" s="17"/>
      <c r="L23" s="63"/>
      <c r="M23" s="111"/>
      <c r="N23" s="16"/>
      <c r="O23" s="86"/>
      <c r="P23" s="16"/>
      <c r="Q23" s="86"/>
      <c r="R23" s="16"/>
      <c r="S23" s="86"/>
      <c r="T23" s="17"/>
      <c r="U23" s="86"/>
    </row>
    <row r="24" spans="1:21" s="14" customFormat="1" ht="47.25" x14ac:dyDescent="0.25">
      <c r="A24" s="11" t="s">
        <v>73</v>
      </c>
      <c r="B24" s="12" t="s">
        <v>74</v>
      </c>
      <c r="C24" s="11"/>
      <c r="D24" s="16">
        <f>+D25+D30</f>
        <v>7572.1503353816079</v>
      </c>
      <c r="E24" s="16">
        <f>+E25+E30+E31+E32</f>
        <v>3893.9500000000003</v>
      </c>
      <c r="F24" s="16">
        <f>+F25+F30</f>
        <v>7098.2051064156531</v>
      </c>
      <c r="G24" s="16">
        <f>+'[2]Факт рэк_2016'!$U$64</f>
        <v>14537.899334169844</v>
      </c>
      <c r="H24" s="16">
        <v>4224.8999999999996</v>
      </c>
      <c r="I24" s="16">
        <f>+I25+I30</f>
        <v>9748.8866681242362</v>
      </c>
      <c r="J24" s="16">
        <f>+J25+J30</f>
        <v>6959.9394631433897</v>
      </c>
      <c r="K24" s="36">
        <v>4501.51</v>
      </c>
      <c r="L24" s="63">
        <f>+L25+L30</f>
        <v>11736.809101579034</v>
      </c>
      <c r="M24" s="40">
        <f>+'[3]Смета НВВ 2020 - 2024'!$K$69</f>
        <v>4882.8373318410504</v>
      </c>
      <c r="N24" s="16">
        <f>+N25+N30</f>
        <v>6304.2347498041827</v>
      </c>
      <c r="O24" s="91">
        <f>+'[3]Смета НВВ 2020 - 2024'!$O$69</f>
        <v>5032.5539799978924</v>
      </c>
      <c r="P24" s="16">
        <f>+P25+P30</f>
        <v>6503.1001314789864</v>
      </c>
      <c r="Q24" s="91">
        <f>+'[3]Смета НВВ 2020 - 2024'!$S$69</f>
        <v>5025.0916332776696</v>
      </c>
      <c r="R24" s="16">
        <f>+R25+R30</f>
        <v>7305.238754809302</v>
      </c>
      <c r="S24" s="91">
        <f>+'[3]Смета НВВ 2020 - 2024'!$W$69</f>
        <v>5017.6412263121983</v>
      </c>
      <c r="T24" s="36"/>
      <c r="U24" s="91">
        <f>+'[3]Смета НВВ 2020 - 2024'!$AA$69</f>
        <v>5010.2027399978724</v>
      </c>
    </row>
    <row r="25" spans="1:21" s="41" customFormat="1" ht="66" x14ac:dyDescent="0.25">
      <c r="A25" s="37" t="s">
        <v>75</v>
      </c>
      <c r="B25" s="38" t="s">
        <v>76</v>
      </c>
      <c r="C25" s="37" t="s">
        <v>33</v>
      </c>
      <c r="D25" s="39">
        <f>+'[2]Факт рэк_2016'!$R$8</f>
        <v>4970.7726416246715</v>
      </c>
      <c r="E25" s="39">
        <v>3287.16</v>
      </c>
      <c r="F25" s="39">
        <f>+'[4]Факт рэк_2017'!$U$8</f>
        <v>4253.6734753910096</v>
      </c>
      <c r="G25" s="39">
        <f>+'[2]Факт рэк_2016'!$U$8</f>
        <v>9267.3761553999884</v>
      </c>
      <c r="H25" s="39">
        <v>3374.7</v>
      </c>
      <c r="I25" s="39">
        <f>'[5]Факт рэк_2018'!$AA$8</f>
        <v>7123.7793128010671</v>
      </c>
      <c r="J25" s="39">
        <f>+'[4]Факт рэк_2017'!$AA$8</f>
        <v>6959.9394631433897</v>
      </c>
      <c r="K25" s="40">
        <v>3494.64</v>
      </c>
      <c r="L25" s="63">
        <f>+'[4]Факт рэк_2017'!$AD$8</f>
        <v>5641.4670627180913</v>
      </c>
      <c r="M25" s="40">
        <f>+'[3]Смета НВВ 2020 - 2024'!$K$6</f>
        <v>3878.0991625506795</v>
      </c>
      <c r="N25" s="39">
        <f>+'[4]Факт рэк_2017'!$AG$8</f>
        <v>6304.2347498041827</v>
      </c>
      <c r="O25" s="91">
        <f>+'[3]Смета НВВ 2020 - 2024'!$O$6</f>
        <v>3860.7252783024519</v>
      </c>
      <c r="P25" s="39">
        <f>+'[4]Факт рэк_2017'!$AJ$8</f>
        <v>6503.1001314789864</v>
      </c>
      <c r="Q25" s="91">
        <f>+'[3]Смета НВВ 2020 - 2024'!$S$6</f>
        <v>3854.5481178571677</v>
      </c>
      <c r="R25" s="39">
        <f>+'[4]Факт рэк_2017'!$AM$8</f>
        <v>7305.238754809302</v>
      </c>
      <c r="S25" s="91">
        <f>+'[3]Смета НВВ 2020 - 2024'!$W$6</f>
        <v>3848.3808408685959</v>
      </c>
      <c r="T25" s="40"/>
      <c r="U25" s="91">
        <f>+'[3]Смета НВВ 2020 - 2024'!$AA$6</f>
        <v>3842.2234315232058</v>
      </c>
    </row>
    <row r="26" spans="1:21" s="14" customFormat="1" x14ac:dyDescent="0.25">
      <c r="A26" s="11"/>
      <c r="B26" s="15" t="s">
        <v>77</v>
      </c>
      <c r="C26" s="11"/>
      <c r="D26" s="16"/>
      <c r="E26" s="16"/>
      <c r="F26" s="16"/>
      <c r="G26" s="16"/>
      <c r="H26" s="16"/>
      <c r="I26" s="16"/>
      <c r="J26" s="16"/>
      <c r="K26" s="36"/>
      <c r="L26" s="63"/>
      <c r="M26" s="40"/>
      <c r="N26" s="16"/>
      <c r="O26" s="91"/>
      <c r="P26" s="16"/>
      <c r="Q26" s="91"/>
      <c r="R26" s="16"/>
      <c r="S26" s="91"/>
      <c r="T26" s="36"/>
      <c r="U26" s="91"/>
    </row>
    <row r="27" spans="1:21" s="14" customFormat="1" x14ac:dyDescent="0.25">
      <c r="A27" s="11"/>
      <c r="B27" s="15" t="s">
        <v>78</v>
      </c>
      <c r="C27" s="11"/>
      <c r="D27" s="16">
        <f>+'[2]Факт рэк_2016'!$R$13</f>
        <v>3905.2003765783052</v>
      </c>
      <c r="E27" s="16">
        <v>2519.13</v>
      </c>
      <c r="F27" s="16">
        <f>+'[4]Факт рэк_2017'!$U$14</f>
        <v>3599.1407272591496</v>
      </c>
      <c r="G27" s="16">
        <f>+'[2]Факт рэк_2016'!$U$13</f>
        <v>4154.6185876146774</v>
      </c>
      <c r="H27" s="16">
        <v>2586.21</v>
      </c>
      <c r="I27" s="16">
        <f>'[5]Факт рэк_2018'!$AA$14</f>
        <v>3846.6435452636779</v>
      </c>
      <c r="J27" s="16">
        <f>+'[4]Факт рэк_2017'!$AA$14</f>
        <v>4023.9576728250836</v>
      </c>
      <c r="K27" s="36">
        <v>2678.13</v>
      </c>
      <c r="L27" s="63">
        <f>+'[4]Факт рэк_2017'!$AD$14</f>
        <v>3490.9796466427451</v>
      </c>
      <c r="M27" s="40">
        <f>+'[3]Смета НВВ 2020 - 2024'!$K$9</f>
        <v>2654.1320306975763</v>
      </c>
      <c r="N27" s="16">
        <f>+'[4]Факт рэк_2017'!$AG$14</f>
        <v>3665.5286289748824</v>
      </c>
      <c r="O27" s="91">
        <f>+'[3]Смета НВВ 2020 - 2024'!$O$9</f>
        <v>2642.2415192000508</v>
      </c>
      <c r="P27" s="16">
        <f>+'[4]Факт рэк_2017'!$AJ$14</f>
        <v>3848.8050604236264</v>
      </c>
      <c r="Q27" s="91">
        <f>+'[3]Смета НВВ 2020 - 2024'!$S$9</f>
        <v>2638.0139327693305</v>
      </c>
      <c r="R27" s="16">
        <f>+'[4]Факт рэк_2017'!$AM$14</f>
        <v>4041.2453134448078</v>
      </c>
      <c r="S27" s="91">
        <f>+'[3]Смета НВВ 2020 - 2024'!$W$9</f>
        <v>2633.7931104768995</v>
      </c>
      <c r="T27" s="36"/>
      <c r="U27" s="91">
        <f>+'[3]Смета НВВ 2020 - 2024'!$AA$9</f>
        <v>2629.5790415001366</v>
      </c>
    </row>
    <row r="28" spans="1:21" s="14" customFormat="1" x14ac:dyDescent="0.25">
      <c r="A28" s="11"/>
      <c r="B28" s="15" t="s">
        <v>79</v>
      </c>
      <c r="C28" s="11"/>
      <c r="D28" s="16">
        <f>+'[2]Факт рэк_2016'!$R$11</f>
        <v>247.76419089528321</v>
      </c>
      <c r="E28" s="16">
        <v>17.03</v>
      </c>
      <c r="F28" s="16">
        <f>+'[4]Факт рэк_2017'!$U$11</f>
        <v>199.8864830780017</v>
      </c>
      <c r="G28" s="16">
        <f>+'[2]Факт рэк_2016'!$U$11</f>
        <v>2506.3292982072135</v>
      </c>
      <c r="H28" s="16">
        <v>17.489999999999998</v>
      </c>
      <c r="I28" s="16">
        <f>'[5]Факт рэк_2018'!$AA$11</f>
        <v>2573.0492633558824</v>
      </c>
      <c r="J28" s="16">
        <f>+'[4]Факт рэк_2017'!$AA$11</f>
        <v>319.53962735536828</v>
      </c>
      <c r="K28" s="36">
        <v>18.11</v>
      </c>
      <c r="L28" s="63">
        <f>+'[4]Факт рэк_2017'!$AD$11</f>
        <v>153.42168148154693</v>
      </c>
      <c r="M28" s="40"/>
      <c r="N28" s="16">
        <f>+'[4]Факт рэк_2017'!$AG$11</f>
        <v>440.89666295182292</v>
      </c>
      <c r="O28" s="91"/>
      <c r="P28" s="16">
        <f>+'[4]Факт рэк_2017'!$AJ$11</f>
        <v>387.46351393058239</v>
      </c>
      <c r="Q28" s="91"/>
      <c r="R28" s="16">
        <f>+'[4]Факт рэк_2017'!$AM$11</f>
        <v>730.26926753697637</v>
      </c>
      <c r="S28" s="91"/>
      <c r="T28" s="36"/>
      <c r="U28" s="91"/>
    </row>
    <row r="29" spans="1:21" s="14" customFormat="1" x14ac:dyDescent="0.25">
      <c r="A29" s="11"/>
      <c r="B29" s="15" t="s">
        <v>80</v>
      </c>
      <c r="C29" s="11"/>
      <c r="D29" s="16">
        <f>+'[2]Факт рэк_2016'!$R$9</f>
        <v>627.60511728059441</v>
      </c>
      <c r="E29" s="16">
        <v>613.94000000000005</v>
      </c>
      <c r="F29" s="16">
        <f>+'[4]Факт рэк_2017'!$U$9</f>
        <v>315.50406933197172</v>
      </c>
      <c r="G29" s="16">
        <f>+'[2]Факт рэк_2016'!$U$9</f>
        <v>632.62277238776255</v>
      </c>
      <c r="H29" s="16">
        <v>630.29</v>
      </c>
      <c r="I29" s="16">
        <f>'[5]Факт рэк_2018'!$AA$9</f>
        <v>315.83984028176582</v>
      </c>
      <c r="J29" s="16">
        <f>+'[4]Факт рэк_2017'!$AA$9</f>
        <v>303.13180390346048</v>
      </c>
      <c r="K29" s="36">
        <v>652.69000000000005</v>
      </c>
      <c r="L29" s="63">
        <f>+'[4]Факт рэк_2017'!$AD$9</f>
        <v>60.734716476656715</v>
      </c>
      <c r="M29" s="40">
        <f>+'[3]Смета НВВ 2020 - 2024'!$K$7</f>
        <v>253.01861277215892</v>
      </c>
      <c r="N29" s="16">
        <f>+'[4]Факт рэк_2017'!$AG$9</f>
        <v>164.66188885447812</v>
      </c>
      <c r="O29" s="91">
        <f>+'[3]Смета НВВ 2020 - 2024'!$O$7</f>
        <v>251.8850893869396</v>
      </c>
      <c r="P29" s="16">
        <f>+'[4]Факт рэк_2017'!$AJ$9</f>
        <v>132.02660965062816</v>
      </c>
      <c r="Q29" s="91">
        <f>+'[3]Смета НВВ 2020 - 2024'!$S$7</f>
        <v>251.4820732439205</v>
      </c>
      <c r="R29" s="16">
        <f>+'[4]Факт рэк_2017'!$AM$9</f>
        <v>292.17897897966049</v>
      </c>
      <c r="S29" s="91">
        <f>+'[3]Смета НВВ 2020 - 2024'!$W$7</f>
        <v>251.07970192673022</v>
      </c>
      <c r="T29" s="36"/>
      <c r="U29" s="91">
        <f>+'[3]Смета НВВ 2020 - 2024'!$AA$7</f>
        <v>250.67797440364745</v>
      </c>
    </row>
    <row r="30" spans="1:21" s="41" customFormat="1" ht="53.25" x14ac:dyDescent="0.25">
      <c r="A30" s="37" t="s">
        <v>81</v>
      </c>
      <c r="B30" s="38" t="s">
        <v>82</v>
      </c>
      <c r="C30" s="37" t="s">
        <v>33</v>
      </c>
      <c r="D30" s="39">
        <f>+'[2]Факт рэк_2016'!$R$43</f>
        <v>2601.377693756936</v>
      </c>
      <c r="E30" s="39">
        <v>846.47</v>
      </c>
      <c r="F30" s="39">
        <f>+'[4]Факт рэк_2017'!$U$44</f>
        <v>2844.531631024644</v>
      </c>
      <c r="G30" s="39">
        <f>+'[2]Факт рэк_2016'!$U$43</f>
        <v>3079.8006197962327</v>
      </c>
      <c r="H30" s="39">
        <v>1169.07</v>
      </c>
      <c r="I30" s="39">
        <v>2625.1073553231686</v>
      </c>
      <c r="J30" s="39">
        <f>+'[4]Факт рэк_2017'!$AA$44</f>
        <v>0</v>
      </c>
      <c r="K30" s="40">
        <v>1656.78</v>
      </c>
      <c r="L30" s="63">
        <v>6095.342038860942</v>
      </c>
      <c r="M30" s="40">
        <f>+'[3]Смета НВВ 2020 - 2024'!$K$34</f>
        <v>1175.4434171906887</v>
      </c>
      <c r="N30" s="39">
        <f>+'[4]Факт рэк_2017'!$AG$44</f>
        <v>0</v>
      </c>
      <c r="O30" s="91">
        <f>+'[3]Смета НВВ 2020 - 2024'!$O$34</f>
        <v>1171.8287016954409</v>
      </c>
      <c r="P30" s="39">
        <f>+'[4]Факт рэк_2017'!$AJ$44</f>
        <v>0</v>
      </c>
      <c r="Q30" s="91">
        <f>+'[3]Смета НВВ 2020 - 2024'!$S$34</f>
        <v>1170.543515420502</v>
      </c>
      <c r="R30" s="39">
        <f>+'[4]Факт рэк_2017'!$AM$44</f>
        <v>0</v>
      </c>
      <c r="S30" s="91">
        <f>+'[3]Смета НВВ 2020 - 2024'!$W$34</f>
        <v>1169.2603854436029</v>
      </c>
      <c r="T30" s="40"/>
      <c r="U30" s="91">
        <f>+'[3]Смета НВВ 2020 - 2024'!$AA$34</f>
        <v>1167.9793084746671</v>
      </c>
    </row>
    <row r="31" spans="1:21" s="14" customFormat="1" ht="31.5" x14ac:dyDescent="0.25">
      <c r="A31" s="11" t="s">
        <v>83</v>
      </c>
      <c r="B31" s="15" t="s">
        <v>84</v>
      </c>
      <c r="C31" s="11" t="s">
        <v>33</v>
      </c>
      <c r="D31" s="16">
        <v>0</v>
      </c>
      <c r="E31" s="16">
        <f>-65.81</f>
        <v>-65.81</v>
      </c>
      <c r="F31" s="16"/>
      <c r="G31" s="16">
        <v>0</v>
      </c>
      <c r="H31" s="16"/>
      <c r="I31" s="16"/>
      <c r="J31" s="16"/>
      <c r="K31" s="36"/>
      <c r="L31" s="63"/>
      <c r="M31" s="40"/>
      <c r="N31" s="16"/>
      <c r="O31" s="91"/>
      <c r="P31" s="16"/>
      <c r="Q31" s="91"/>
      <c r="R31" s="16"/>
      <c r="S31" s="91"/>
      <c r="T31" s="36"/>
      <c r="U31" s="91"/>
    </row>
    <row r="32" spans="1:21" s="14" customFormat="1" ht="31.5" x14ac:dyDescent="0.25">
      <c r="A32" s="28" t="s">
        <v>85</v>
      </c>
      <c r="B32" s="15" t="s">
        <v>86</v>
      </c>
      <c r="C32" s="11" t="s">
        <v>33</v>
      </c>
      <c r="D32" s="16"/>
      <c r="E32" s="16">
        <v>-173.87</v>
      </c>
      <c r="F32" s="16"/>
      <c r="G32" s="16"/>
      <c r="H32" s="16">
        <v>-318.87</v>
      </c>
      <c r="I32" s="16"/>
      <c r="J32" s="16"/>
      <c r="K32" s="36">
        <v>-567.89</v>
      </c>
      <c r="L32" s="63"/>
      <c r="M32" s="40">
        <f>+'[3]Смета НВВ 2020 - 2024'!$K$60</f>
        <v>-170.70524790031754</v>
      </c>
      <c r="N32" s="16"/>
      <c r="O32" s="91"/>
      <c r="P32" s="16"/>
      <c r="Q32" s="91"/>
      <c r="R32" s="16"/>
      <c r="S32" s="91"/>
      <c r="T32" s="36"/>
      <c r="U32" s="91"/>
    </row>
    <row r="33" spans="1:21" s="14" customFormat="1" ht="31.5" x14ac:dyDescent="0.25">
      <c r="A33" s="11" t="s">
        <v>87</v>
      </c>
      <c r="B33" s="15" t="s">
        <v>88</v>
      </c>
      <c r="C33" s="11" t="s">
        <v>33</v>
      </c>
      <c r="D33" s="16">
        <v>0</v>
      </c>
      <c r="E33" s="16">
        <v>0</v>
      </c>
      <c r="F33" s="16"/>
      <c r="G33" s="16">
        <f>+'[2]Факт рэк_2016'!$U$62</f>
        <v>2190.7225589736227</v>
      </c>
      <c r="H33" s="16">
        <v>0</v>
      </c>
      <c r="I33" s="16"/>
      <c r="J33" s="16"/>
      <c r="K33" s="36">
        <v>0</v>
      </c>
      <c r="L33" s="63"/>
      <c r="M33" s="40"/>
      <c r="N33" s="16"/>
      <c r="O33" s="91"/>
      <c r="P33" s="16"/>
      <c r="Q33" s="91"/>
      <c r="R33" s="16"/>
      <c r="S33" s="91"/>
      <c r="T33" s="36"/>
      <c r="U33" s="91"/>
    </row>
    <row r="34" spans="1:21" s="31" customFormat="1" ht="47.25" hidden="1" x14ac:dyDescent="0.25">
      <c r="A34" s="28" t="s">
        <v>89</v>
      </c>
      <c r="B34" s="29" t="s">
        <v>90</v>
      </c>
      <c r="C34" s="28"/>
      <c r="D34" s="97" t="s">
        <v>91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44"/>
    </row>
    <row r="35" spans="1:21" s="31" customFormat="1" hidden="1" x14ac:dyDescent="0.25">
      <c r="A35" s="28"/>
      <c r="B35" s="42" t="s">
        <v>92</v>
      </c>
      <c r="C35" s="28"/>
      <c r="D35" s="43"/>
      <c r="E35" s="43"/>
      <c r="F35" s="43"/>
      <c r="G35" s="43"/>
      <c r="H35" s="43"/>
      <c r="I35" s="43"/>
      <c r="J35" s="43"/>
      <c r="K35" s="44"/>
    </row>
    <row r="36" spans="1:21" s="31" customFormat="1" ht="18.75" hidden="1" x14ac:dyDescent="0.25">
      <c r="A36" s="28"/>
      <c r="B36" s="29" t="s">
        <v>93</v>
      </c>
      <c r="C36" s="28" t="s">
        <v>94</v>
      </c>
      <c r="D36" s="43"/>
      <c r="E36" s="43"/>
      <c r="F36" s="43"/>
      <c r="G36" s="43"/>
      <c r="H36" s="43"/>
      <c r="I36" s="43"/>
      <c r="J36" s="43"/>
      <c r="K36" s="44"/>
    </row>
    <row r="37" spans="1:21" s="31" customFormat="1" ht="34.5" hidden="1" x14ac:dyDescent="0.25">
      <c r="A37" s="28"/>
      <c r="B37" s="29" t="s">
        <v>95</v>
      </c>
      <c r="C37" s="28" t="s">
        <v>96</v>
      </c>
      <c r="D37" s="45" t="e">
        <f>D25/D36</f>
        <v>#DIV/0!</v>
      </c>
      <c r="E37" s="45" t="e">
        <f>E25/E36</f>
        <v>#DIV/0!</v>
      </c>
      <c r="F37" s="45"/>
      <c r="G37" s="45"/>
      <c r="H37" s="45" t="e">
        <f>G25/H36</f>
        <v>#DIV/0!</v>
      </c>
      <c r="I37" s="45"/>
      <c r="J37" s="45"/>
      <c r="K37" s="46"/>
    </row>
    <row r="38" spans="1:21" s="14" customFormat="1" ht="47.25" hidden="1" x14ac:dyDescent="0.25">
      <c r="A38" s="11" t="s">
        <v>97</v>
      </c>
      <c r="B38" s="47" t="s">
        <v>98</v>
      </c>
      <c r="C38" s="37"/>
      <c r="D38" s="48"/>
      <c r="E38" s="48"/>
      <c r="F38" s="48"/>
      <c r="G38" s="48"/>
      <c r="H38" s="48"/>
      <c r="I38" s="48"/>
      <c r="J38" s="48"/>
      <c r="K38" s="49"/>
    </row>
    <row r="39" spans="1:21" s="14" customFormat="1" hidden="1" x14ac:dyDescent="0.25">
      <c r="A39" s="11" t="s">
        <v>99</v>
      </c>
      <c r="B39" s="38" t="s">
        <v>100</v>
      </c>
      <c r="C39" s="37" t="s">
        <v>101</v>
      </c>
      <c r="D39" s="48">
        <v>30</v>
      </c>
      <c r="E39" s="48"/>
      <c r="F39" s="48"/>
      <c r="G39" s="48"/>
      <c r="H39" s="48"/>
      <c r="I39" s="48"/>
      <c r="J39" s="48"/>
      <c r="K39" s="49"/>
    </row>
    <row r="40" spans="1:21" s="14" customFormat="1" ht="31.5" hidden="1" x14ac:dyDescent="0.25">
      <c r="A40" s="11" t="s">
        <v>102</v>
      </c>
      <c r="B40" s="38" t="s">
        <v>103</v>
      </c>
      <c r="C40" s="37" t="s">
        <v>104</v>
      </c>
      <c r="D40" s="16">
        <v>40.5</v>
      </c>
      <c r="E40" s="16"/>
      <c r="F40" s="16"/>
      <c r="G40" s="16"/>
      <c r="H40" s="16"/>
      <c r="I40" s="16"/>
      <c r="J40" s="16"/>
      <c r="K40" s="50"/>
    </row>
    <row r="41" spans="1:21" s="14" customFormat="1" ht="47.25" hidden="1" customHeight="1" x14ac:dyDescent="0.25">
      <c r="A41" s="11" t="s">
        <v>105</v>
      </c>
      <c r="B41" s="38" t="s">
        <v>106</v>
      </c>
      <c r="C41" s="37"/>
      <c r="D41" s="48"/>
      <c r="E41" s="48"/>
      <c r="F41" s="48"/>
      <c r="G41" s="48"/>
      <c r="H41" s="48"/>
      <c r="I41" s="48"/>
      <c r="J41" s="48"/>
      <c r="K41" s="49"/>
    </row>
    <row r="42" spans="1:21" s="14" customFormat="1" hidden="1" x14ac:dyDescent="0.25">
      <c r="A42" s="11"/>
      <c r="B42" s="51" t="s">
        <v>92</v>
      </c>
      <c r="C42" s="37"/>
      <c r="D42" s="48"/>
      <c r="E42" s="48"/>
      <c r="F42" s="48"/>
      <c r="G42" s="48"/>
      <c r="H42" s="48"/>
      <c r="I42" s="48"/>
      <c r="J42" s="48"/>
      <c r="K42" s="49"/>
    </row>
    <row r="43" spans="1:21" s="14" customFormat="1" ht="31.5" hidden="1" x14ac:dyDescent="0.25">
      <c r="A43" s="11"/>
      <c r="B43" s="38" t="s">
        <v>107</v>
      </c>
      <c r="C43" s="37" t="s">
        <v>33</v>
      </c>
      <c r="D43" s="48"/>
      <c r="E43" s="48"/>
      <c r="F43" s="48"/>
      <c r="G43" s="48"/>
      <c r="H43" s="48"/>
      <c r="I43" s="48"/>
      <c r="J43" s="48"/>
      <c r="K43" s="49"/>
    </row>
    <row r="44" spans="1:21" s="14" customFormat="1" ht="47.25" hidden="1" x14ac:dyDescent="0.25">
      <c r="A44" s="11"/>
      <c r="B44" s="38" t="s">
        <v>108</v>
      </c>
      <c r="C44" s="37" t="s">
        <v>33</v>
      </c>
      <c r="D44" s="52"/>
      <c r="E44" s="48"/>
      <c r="F44" s="48"/>
      <c r="G44" s="48"/>
      <c r="H44" s="48"/>
      <c r="I44" s="48"/>
      <c r="J44" s="48"/>
      <c r="K44" s="49"/>
    </row>
    <row r="45" spans="1:21" s="54" customFormat="1" ht="19.5" customHeight="1" x14ac:dyDescent="0.2">
      <c r="A45" s="53" t="s">
        <v>109</v>
      </c>
      <c r="D45" s="55"/>
      <c r="E45" s="55"/>
      <c r="F45" s="55"/>
      <c r="G45" s="55"/>
      <c r="H45" s="56"/>
      <c r="I45" s="56"/>
      <c r="J45" s="55"/>
      <c r="K45" s="55"/>
    </row>
    <row r="46" spans="1:21" s="54" customFormat="1" x14ac:dyDescent="0.2">
      <c r="A46" s="53" t="s">
        <v>110</v>
      </c>
      <c r="D46" s="55"/>
      <c r="E46" s="55"/>
      <c r="F46" s="55"/>
      <c r="G46" s="55"/>
      <c r="H46" s="57"/>
      <c r="I46" s="57"/>
      <c r="J46" s="55"/>
      <c r="K46" s="55"/>
    </row>
    <row r="47" spans="1:21" s="54" customFormat="1" x14ac:dyDescent="0.2">
      <c r="A47" s="53" t="s">
        <v>111</v>
      </c>
      <c r="D47" s="55"/>
      <c r="E47" s="55"/>
      <c r="F47" s="55"/>
      <c r="G47" s="55"/>
      <c r="H47" s="56"/>
      <c r="I47" s="56"/>
      <c r="J47" s="55"/>
      <c r="K47" s="55"/>
    </row>
    <row r="48" spans="1:21" s="54" customFormat="1" x14ac:dyDescent="0.2">
      <c r="A48" s="53" t="s">
        <v>112</v>
      </c>
      <c r="D48" s="55"/>
      <c r="E48" s="55"/>
      <c r="F48" s="55"/>
      <c r="G48" s="55"/>
      <c r="H48" s="56"/>
      <c r="I48" s="56"/>
      <c r="J48" s="55"/>
      <c r="K48" s="55"/>
    </row>
    <row r="49" spans="3:15" x14ac:dyDescent="0.25">
      <c r="H49" s="58"/>
      <c r="I49" s="58"/>
    </row>
    <row r="50" spans="3:15" x14ac:dyDescent="0.25">
      <c r="H50" s="58"/>
      <c r="I50" s="58"/>
    </row>
    <row r="51" spans="3:15" ht="20.25" x14ac:dyDescent="0.3">
      <c r="C51" s="59"/>
      <c r="H51" s="60"/>
      <c r="I51" s="60"/>
      <c r="N51" s="59" t="s">
        <v>113</v>
      </c>
      <c r="O51" s="59"/>
    </row>
  </sheetData>
  <mergeCells count="19">
    <mergeCell ref="U20:U21"/>
    <mergeCell ref="A3:R3"/>
    <mergeCell ref="A20:A21"/>
    <mergeCell ref="B20:B21"/>
    <mergeCell ref="C20:C21"/>
    <mergeCell ref="F20:F21"/>
    <mergeCell ref="H20:H21"/>
    <mergeCell ref="J20:J21"/>
    <mergeCell ref="K20:K21"/>
    <mergeCell ref="L20:L21"/>
    <mergeCell ref="M20:M21"/>
    <mergeCell ref="O20:O21"/>
    <mergeCell ref="Q20:Q21"/>
    <mergeCell ref="N20:N21"/>
    <mergeCell ref="P20:P21"/>
    <mergeCell ref="R20:R21"/>
    <mergeCell ref="T20:T21"/>
    <mergeCell ref="D34:R34"/>
    <mergeCell ref="S20:S2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showGridLines="0" workbookViewId="0">
      <selection activeCell="C28" sqref="C28"/>
    </sheetView>
  </sheetViews>
  <sheetFormatPr defaultColWidth="9.140625" defaultRowHeight="15" x14ac:dyDescent="0.25"/>
  <cols>
    <col min="1" max="1" width="10.28515625" style="70" customWidth="1"/>
    <col min="2" max="2" width="51.85546875" style="70" customWidth="1"/>
    <col min="3" max="3" width="12.7109375" style="70" customWidth="1"/>
    <col min="4" max="4" width="15.5703125" style="70" hidden="1" customWidth="1"/>
    <col min="5" max="5" width="13.5703125" style="70" hidden="1" customWidth="1"/>
    <col min="6" max="7" width="14.28515625" style="70" hidden="1" customWidth="1"/>
    <col min="8" max="8" width="13.140625" style="70" hidden="1" customWidth="1"/>
    <col min="9" max="9" width="13.42578125" style="70" hidden="1" customWidth="1"/>
    <col min="10" max="11" width="12.28515625" style="70" hidden="1" customWidth="1"/>
    <col min="12" max="12" width="14.7109375" style="70" hidden="1" customWidth="1"/>
    <col min="13" max="13" width="14" style="70" hidden="1" customWidth="1"/>
    <col min="14" max="14" width="18" style="70" customWidth="1"/>
    <col min="15" max="15" width="18.42578125" style="70" customWidth="1"/>
    <col min="16" max="16" width="13.7109375" style="70" hidden="1" customWidth="1"/>
    <col min="17" max="17" width="14.140625" style="70" hidden="1" customWidth="1"/>
    <col min="18" max="25" width="12" style="70" hidden="1" customWidth="1"/>
    <col min="26" max="16384" width="9.140625" style="70"/>
  </cols>
  <sheetData>
    <row r="1" spans="1:25" x14ac:dyDescent="0.25">
      <c r="X1" s="109"/>
      <c r="Y1" s="109"/>
    </row>
    <row r="2" spans="1:25" ht="12" customHeight="1" x14ac:dyDescent="0.25">
      <c r="H2" s="71"/>
      <c r="I2" s="71"/>
    </row>
    <row r="3" spans="1:25" hidden="1" x14ac:dyDescent="0.25"/>
    <row r="4" spans="1:25" ht="15.75" x14ac:dyDescent="0.25">
      <c r="A4" s="110" t="s">
        <v>125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6" spans="1:25" ht="54.75" customHeight="1" x14ac:dyDescent="0.25">
      <c r="A6" s="107" t="s">
        <v>114</v>
      </c>
      <c r="B6" s="107" t="s">
        <v>24</v>
      </c>
      <c r="C6" s="107" t="s">
        <v>25</v>
      </c>
      <c r="D6" s="107" t="s">
        <v>115</v>
      </c>
      <c r="E6" s="107"/>
      <c r="F6" s="107" t="s">
        <v>116</v>
      </c>
      <c r="G6" s="107"/>
      <c r="H6" s="105" t="s">
        <v>117</v>
      </c>
      <c r="I6" s="105"/>
      <c r="J6" s="105" t="s">
        <v>128</v>
      </c>
      <c r="K6" s="105"/>
      <c r="L6" s="107" t="s">
        <v>118</v>
      </c>
      <c r="M6" s="107"/>
      <c r="N6" s="105" t="s">
        <v>129</v>
      </c>
      <c r="O6" s="105"/>
      <c r="P6" s="105" t="s">
        <v>130</v>
      </c>
      <c r="Q6" s="105"/>
      <c r="R6" s="105" t="s">
        <v>131</v>
      </c>
      <c r="S6" s="105"/>
      <c r="T6" s="105" t="s">
        <v>132</v>
      </c>
      <c r="U6" s="105"/>
      <c r="V6" s="105" t="s">
        <v>133</v>
      </c>
      <c r="W6" s="105"/>
    </row>
    <row r="7" spans="1:25" s="75" customFormat="1" ht="38.25" customHeight="1" x14ac:dyDescent="0.2">
      <c r="A7" s="107"/>
      <c r="B7" s="107"/>
      <c r="C7" s="107"/>
      <c r="D7" s="72" t="s">
        <v>119</v>
      </c>
      <c r="E7" s="72" t="s">
        <v>120</v>
      </c>
      <c r="F7" s="73" t="s">
        <v>119</v>
      </c>
      <c r="G7" s="73" t="s">
        <v>120</v>
      </c>
      <c r="H7" s="73" t="s">
        <v>119</v>
      </c>
      <c r="I7" s="73" t="s">
        <v>120</v>
      </c>
      <c r="J7" s="74" t="s">
        <v>119</v>
      </c>
      <c r="K7" s="74" t="s">
        <v>120</v>
      </c>
      <c r="L7" s="73" t="s">
        <v>119</v>
      </c>
      <c r="M7" s="73" t="s">
        <v>120</v>
      </c>
      <c r="N7" s="74" t="s">
        <v>119</v>
      </c>
      <c r="O7" s="74" t="s">
        <v>120</v>
      </c>
      <c r="P7" s="74" t="s">
        <v>119</v>
      </c>
      <c r="Q7" s="74" t="s">
        <v>120</v>
      </c>
      <c r="R7" s="74" t="s">
        <v>119</v>
      </c>
      <c r="S7" s="74" t="s">
        <v>120</v>
      </c>
      <c r="T7" s="74" t="s">
        <v>119</v>
      </c>
      <c r="U7" s="74" t="s">
        <v>120</v>
      </c>
      <c r="V7" s="74" t="s">
        <v>119</v>
      </c>
      <c r="W7" s="74" t="s">
        <v>120</v>
      </c>
    </row>
    <row r="8" spans="1:25" ht="30" x14ac:dyDescent="0.25">
      <c r="A8" s="76">
        <v>1</v>
      </c>
      <c r="B8" s="77" t="s">
        <v>121</v>
      </c>
      <c r="C8" s="77" t="s">
        <v>122</v>
      </c>
      <c r="D8" s="78">
        <v>161627.32</v>
      </c>
      <c r="E8" s="78">
        <v>181026.44</v>
      </c>
      <c r="F8" s="79">
        <v>129658.48</v>
      </c>
      <c r="G8" s="79">
        <v>127077.69</v>
      </c>
      <c r="H8" s="79">
        <v>172055.21</v>
      </c>
      <c r="I8" s="79">
        <v>182608.96</v>
      </c>
      <c r="J8" s="80">
        <v>156686.85</v>
      </c>
      <c r="K8" s="80">
        <v>164061.21</v>
      </c>
      <c r="L8" s="79">
        <f>'[6]1 полугодие'!$C$4</f>
        <v>151959.42799042645</v>
      </c>
      <c r="M8" s="79">
        <f>'[6]2 полугодие'!$C$4</f>
        <v>149111.37540418355</v>
      </c>
      <c r="N8" s="80">
        <f>+[7]Лист1!$E$4</f>
        <v>248627.09946642685</v>
      </c>
      <c r="O8" s="80">
        <f>+[7]Лист1!$E$5</f>
        <v>253806.83070531077</v>
      </c>
      <c r="P8" s="80"/>
      <c r="Q8" s="80"/>
      <c r="R8" s="80"/>
      <c r="S8" s="80"/>
      <c r="T8" s="80"/>
      <c r="U8" s="80"/>
      <c r="V8" s="80"/>
      <c r="W8" s="80"/>
    </row>
    <row r="9" spans="1:25" x14ac:dyDescent="0.25">
      <c r="A9" s="76">
        <v>2</v>
      </c>
      <c r="B9" s="77" t="s">
        <v>123</v>
      </c>
      <c r="C9" s="77" t="s">
        <v>134</v>
      </c>
      <c r="D9" s="78">
        <v>324.49</v>
      </c>
      <c r="E9" s="78">
        <v>396.96</v>
      </c>
      <c r="F9" s="79">
        <v>312.94</v>
      </c>
      <c r="G9" s="79">
        <v>382.49</v>
      </c>
      <c r="H9" s="79">
        <v>303.36</v>
      </c>
      <c r="I9" s="79">
        <v>349.79</v>
      </c>
      <c r="J9" s="80">
        <v>235.18</v>
      </c>
      <c r="K9" s="80">
        <v>259.43</v>
      </c>
      <c r="L9" s="79">
        <f>'[6]1 полугодие'!$K$4</f>
        <v>237.13531094802536</v>
      </c>
      <c r="M9" s="79">
        <f>'[6]2 полугодие'!$K$4</f>
        <v>316.21499276296919</v>
      </c>
      <c r="N9" s="80">
        <f>+[7]Лист1!$N$4</f>
        <v>317.0291103537441</v>
      </c>
      <c r="O9" s="80">
        <f>+[7]Лист1!$N$5</f>
        <v>540.78416606954136</v>
      </c>
      <c r="P9" s="80"/>
      <c r="Q9" s="80"/>
      <c r="R9" s="80"/>
      <c r="S9" s="80"/>
      <c r="T9" s="80"/>
      <c r="U9" s="80"/>
      <c r="V9" s="80"/>
      <c r="W9" s="80"/>
    </row>
    <row r="10" spans="1:25" x14ac:dyDescent="0.25">
      <c r="A10" s="76">
        <v>3</v>
      </c>
      <c r="B10" s="77" t="s">
        <v>124</v>
      </c>
      <c r="C10" s="77" t="s">
        <v>134</v>
      </c>
      <c r="D10" s="78">
        <v>1636.08</v>
      </c>
      <c r="E10" s="78">
        <v>1973.35</v>
      </c>
      <c r="F10" s="79">
        <v>1643.06</v>
      </c>
      <c r="G10" s="79">
        <v>1933.6</v>
      </c>
      <c r="H10" s="79">
        <v>1520.3</v>
      </c>
      <c r="I10" s="79">
        <v>1806.23</v>
      </c>
      <c r="J10" s="80">
        <v>1270.67</v>
      </c>
      <c r="K10" s="80">
        <v>1552.1</v>
      </c>
      <c r="L10" s="79">
        <v>2034.7836130024925</v>
      </c>
      <c r="M10" s="79">
        <v>2508.8010376871489</v>
      </c>
      <c r="N10" s="80">
        <f>+[7]Лист1!$O$4</f>
        <v>2151.6848063636862</v>
      </c>
      <c r="O10" s="80">
        <f>+[7]Лист1!$O$5</f>
        <v>3970.7934269359125</v>
      </c>
      <c r="P10" s="80"/>
      <c r="Q10" s="80"/>
      <c r="R10" s="80"/>
      <c r="S10" s="80"/>
      <c r="T10" s="80"/>
      <c r="U10" s="80"/>
      <c r="V10" s="80"/>
      <c r="W10" s="80"/>
    </row>
    <row r="11" spans="1:25" s="92" customFormat="1" x14ac:dyDescent="0.25"/>
    <row r="14" spans="1:25" ht="31.5" customHeight="1" x14ac:dyDescent="0.25">
      <c r="B14" s="81" t="s">
        <v>126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108" t="s">
        <v>127</v>
      </c>
      <c r="O14" s="108"/>
      <c r="P14" s="83"/>
      <c r="Q14" s="81"/>
      <c r="R14" s="81"/>
      <c r="S14" s="81"/>
      <c r="U14" s="106"/>
      <c r="V14" s="106"/>
      <c r="W14" s="106"/>
      <c r="X14" s="106"/>
    </row>
  </sheetData>
  <mergeCells count="17">
    <mergeCell ref="X1:Y1"/>
    <mergeCell ref="A4:Y4"/>
    <mergeCell ref="A6:A7"/>
    <mergeCell ref="B6:B7"/>
    <mergeCell ref="C6:C7"/>
    <mergeCell ref="D6:E6"/>
    <mergeCell ref="F6:G6"/>
    <mergeCell ref="H6:I6"/>
    <mergeCell ref="J6:K6"/>
    <mergeCell ref="N6:O6"/>
    <mergeCell ref="R6:S6"/>
    <mergeCell ref="T6:U6"/>
    <mergeCell ref="V6:W6"/>
    <mergeCell ref="U14:X14"/>
    <mergeCell ref="L6:M6"/>
    <mergeCell ref="P6:Q6"/>
    <mergeCell ref="N14:O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Г. Борзенкова</dc:creator>
  <cp:lastModifiedBy>Antonina.Borzenkova@nmtport.ru</cp:lastModifiedBy>
  <cp:lastPrinted>2017-05-16T01:45:28Z</cp:lastPrinted>
  <dcterms:created xsi:type="dcterms:W3CDTF">2017-05-16T01:22:50Z</dcterms:created>
  <dcterms:modified xsi:type="dcterms:W3CDTF">2020-01-09T04:37:00Z</dcterms:modified>
</cp:coreProperties>
</file>